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9440" windowHeight="1098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<sst xmlns="http://schemas.openxmlformats.org/spreadsheetml/2006/main" count="427" uniqueCount="384">
  <si>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</si>
  <si>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</si>
  <si>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</si>
  <si>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</si>
  <si>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</si>
  <si>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</si>
  <si>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</si>
  <si>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</si>
  <si>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</si>
  <si>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</si>
  <si>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</si>
  <si>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</si>
  <si>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</si>
  <si>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</si>
  <si>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</si>
  <si>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</si>
  <si>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</si>
  <si>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</si>
  <si>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</si>
  <si>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</si>
  <si>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</si>
  <si>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</si>
  <si>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</si>
  <si>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</si>
  <si>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</si>
  <si>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</si>
  <si>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</si>
  <si>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</si>
  <si>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</si>
  <si>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</si>
  <si>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</si>
  <si>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</si>
  <si>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</si>
  <si>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</si>
  <si>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</si>
  <si>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</si>
  <si>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</si>
  <si>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</si>
  <si>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</si>
  <si>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</si>
  <si>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</si>
  <si>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</si>
  <si>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</si>
  <si>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</si>
  <si>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</si>
  <si>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</si>
  <si>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</si>
  <si>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</si>
  <si>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</si>
  <si>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</si>
  <si>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</si>
  <si>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</si>
  <si>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</si>
  <si>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</si>
  <si>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</si>
  <si>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</si>
  <si>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</si>
  <si>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</si>
  <si>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</si>
  <si>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</si>
  <si>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</si>
  <si>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</si>
  <si>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</si>
  <si>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</si>
  <si>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</si>
  <si>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</si>
  <si>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</si>
  <si>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</si>
  <si>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</si>
  <si>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</si>
  <si>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</si>
  <si>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</si>
  <si>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</si>
  <si>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</si>
  <si>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</si>
  <si>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</si>
  <si>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</si>
  <si>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</si>
  <si>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</si>
  <si>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</si>
  <si>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</si>
  <si>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</si>
  <si>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</si>
  <si>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</si>
  <si>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</si>
  <si>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</si>
  <si>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</si>
  <si>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</si>
  <si>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</si>
  <si>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</si>
  <si>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</si>
  <si>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</si>
  <si>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</si>
  <si>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</si>
  <si>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</si>
  <si>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</si>
  <si>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</si>
  <si>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</si>
  <si>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</si>
  <si>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</si>
  <si>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</si>
  <si>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</si>
  <si>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</si>
  <si>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</si>
  <si>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</si>
  <si>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</si>
  <si>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</si>
  <si>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</si>
  <si>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</si>
  <si>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</si>
  <si>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</si>
  <si>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</si>
  <si>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</si>
  <si>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</si>
  <si>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</si>
  <si>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</si>
  <si>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</si>
  <si>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</si>
  <si>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</si>
  <si>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</si>
  <si>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</si>
  <si>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</si>
  <si>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</si>
  <si>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</si>
  <si>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</si>
  <si>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</si>
  <si>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</si>
  <si>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</si>
  <si>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</si>
  <si>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</si>
  <si>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</si>
  <si>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</si>
  <si>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</si>
  <si>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</si>
  <si>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</si>
  <si>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</si>
  <si>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</si>
  <si>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</si>
  <si>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</si>
  <si>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</si>
  <si>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</si>
  <si>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</si>
  <si>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</si>
  <si>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</si>
  <si>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</si>
  <si>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</si>
  <si>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</si>
  <si>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</si>
  <si>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</si>
  <si>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</si>
  <si>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</si>
  <si>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</si>
  <si>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</si>
  <si>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</si>
  <si>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</si>
  <si>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</si>
  <si>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</si>
  <si>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</si>
  <si>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</si>
  <si>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</si>
  <si>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</si>
  <si>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</si>
  <si>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</si>
  <si>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</si>
  <si>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</si>
  <si>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</si>
  <si>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</si>
  <si>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</si>
  <si>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</si>
  <si>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</si>
  <si>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</si>
  <si>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</si>
  <si>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</si>
  <si>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</si>
  <si>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</si>
  <si>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</si>
  <si>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</si>
  <si>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</si>
  <si>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</si>
  <si>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</si>
  <si>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</si>
  <si>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</si>
  <si>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</si>
  <si>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</si>
  <si>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</si>
  <si>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</si>
  <si>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</si>
  <si>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</si>
  <si>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</si>
  <si>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</si>
  <si>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</si>
  <si>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</si>
  <si>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</si>
  <si>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</si>
  <si>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</si>
  <si>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</si>
  <si>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</si>
  <si>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</si>
  <si>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</si>
  <si>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</si>
  <si>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</si>
  <si>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</si>
  <si>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</si>
  <si>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</si>
  <si>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</si>
  <si>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</si>
  <si>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</si>
  <si>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</si>
  <si>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</si>
  <si>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</si>
  <si>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</si>
  <si>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</si>
  <si>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</si>
  <si>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</si>
  <si>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</si>
  <si>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</si>
  <si>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</si>
  <si>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</si>
  <si>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</si>
  <si>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</si>
  <si>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</si>
  <si>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</si>
  <si>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</si>
  <si>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</si>
  <si>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</si>
  <si>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</si>
  <si>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</si>
  <si>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</si>
  <si>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</si>
  <si>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</si>
  <si>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</si>
  <si>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</si>
  <si>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</si>
  <si>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</si>
  <si>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</si>
  <si>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</si>
  <si>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</si>
  <si>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</si>
  <si>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</si>
  <si>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</si>
  <si>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</si>
  <si>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</si>
  <si>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</si>
  <si>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</si>
  <si>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</si>
  <si>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</si>
  <si>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</si>
  <si>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</si>
  <si>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</si>
  <si>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</si>
  <si>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</si>
  <si>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</si>
  <si>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</si>
  <si>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</si>
  <si>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</si>
  <si>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</si>
  <si>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</si>
  <si>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</si>
  <si>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</si>
  <si>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</si>
  <si>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</si>
  <si>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</si>
  <si>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</si>
  <si>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</si>
  <si>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</si>
  <si>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</si>
  <si>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</si>
  <si>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</si>
  <si>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</si>
  <si>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</si>
  <si>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</si>
  <si>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</si>
  <si>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</si>
  <si>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</si>
  <si>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</si>
  <si>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</si>
  <si>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</si>
  <si>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</si>
  <si>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</si>
  <si>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</si>
  <si>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</si>
  <si>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</si>
  <si>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</si>
  <si>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</si>
  <si>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</si>
  <si>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</si>
  <si>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</si>
  <si>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</si>
  <si>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</si>
  <si>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</si>
  <si>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</si>
  <si>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</si>
  <si>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</si>
  <si>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</si>
  <si>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</si>
  <si>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</si>
  <si>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</si>
  <si>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</si>
  <si>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</si>
  <si>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</si>
  <si>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</si>
  <si>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</si>
  <si>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</si>
  <si>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</si>
  <si>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</si>
  <si>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</si>
  <si>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</si>
  <si>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</si>
  <si>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</si>
  <si>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</si>
  <si>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</si>
  <si>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</si>
  <si>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</si>
  <si>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</si>
  <si>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</si>
  <si>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</si>
  <si>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</si>
  <si>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</si>
  <si>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</si>
  <si>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</si>
  <si>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</si>
  <si>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</si>
  <si>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</si>
  <si>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</si>
  <si>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</si>
  <si>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</si>
  <si>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</si>
  <si>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</si>
  <si>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</si>
  <si>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</si>
  <si>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</si>
  <si>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</si>
  <si>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</si>
  <si>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</si>
  <si>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</si>
  <si>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</si>
  <si>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</si>
  <si>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</si>
  <si>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</si>
  <si>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</si>
  <si>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</si>
  <si>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</si>
  <si>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</si>
  <si>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</si>
  <si>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</si>
  <si>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</si>
  <si>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</si>
  <si>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</si>
  <si>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</si>
  <si>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</si>
  <si>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</si>
  <si>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</si>
  <si>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</si>
  <si>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</si>
  <si>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</si>
  <si>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</si>
  <si>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</si>
  <si>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</si>
  <si>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</si>
  <si>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</si>
  <si>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</si>
  <si>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</si>
  <si>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</si>
  <si>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</si>
  <si>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</si>
  <si>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</si>
  <si>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</si>
  <si>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</si>
  <si>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</si>
  <si>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</si>
  <si>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</si>
  <si>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</si>
  <si>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</si>
  <si>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</si>
  <si>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Programul national de diagnostic si tratament cu ajutorul aparaturii de inalta performanta</t>
  </si>
  <si>
    <t xml:space="preserve">    ~ medicamente 40% - conform HG nr.186/2009 privind aprobarea Programului pentru compensarea cu 90% a preţului de referinţă al medicamentelor, cu modificarile si completarile ulterioare</t>
  </si>
  <si>
    <t>Venituri din contributia datorata pentru volume de medicamente consumate care depasesc volumele stabilite prin contracte</t>
  </si>
  <si>
    <t xml:space="preserve">    ~  cost volum-rezultat</t>
  </si>
  <si>
    <t xml:space="preserve">    ~  cost volum</t>
  </si>
  <si>
    <t xml:space="preserve">    ~ Subprogramul de diagnostic genetic al tumorilor solide maligne ( sarcom Ewing si neuroblastom ) la copii si adulti</t>
  </si>
  <si>
    <t xml:space="preserve">     ~ influente financiare salariale conform O.G. nr.7 /2017 </t>
  </si>
  <si>
    <t>CONT DE EXECUTIE CHELTUIELI AUGUST 2017</t>
  </si>
  <si>
    <t>CONT DE EXECUTIE VENITURI AUGUST  2017</t>
  </si>
  <si>
    <t>LEI</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</si>
</sst>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
      <b/>
      <i/>
      <sz val="10"/>
      <color theme="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3" fontId="42"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4" fontId="23" fillId="24" borderId="10" xfId="0" applyNumberFormat="1" applyFont="1" applyFill="1" applyBorder="1" applyAlignment="1">
      <alignment wrapText="1"/>
    </xf>
    <xf numFmtId="175" fontId="33" fillId="0" borderId="10" xfId="65" applyNumberFormat="1" applyFont="1" applyFill="1" applyBorder="1" applyAlignment="1">
      <alignment wrapText="1"/>
      <protection/>
    </xf>
    <xf numFmtId="175" fontId="21" fillId="0" borderId="10" xfId="65" applyNumberFormat="1" applyFont="1" applyFill="1" applyBorder="1" applyAlignment="1">
      <alignment wrapText="1"/>
      <protection/>
    </xf>
    <xf numFmtId="175" fontId="0" fillId="24" borderId="10" xfId="65" applyNumberFormat="1" applyFont="1" applyFill="1" applyBorder="1" applyAlignment="1">
      <alignment vertical="center" wrapText="1"/>
      <protection/>
    </xf>
    <xf numFmtId="4" fontId="23" fillId="24" borderId="10" xfId="65" applyNumberFormat="1" applyFont="1" applyFill="1" applyBorder="1" applyAlignment="1">
      <alignment horizontal="right" wrapText="1"/>
      <protection/>
    </xf>
    <xf numFmtId="175" fontId="23" fillId="24" borderId="10" xfId="65" applyNumberFormat="1" applyFont="1" applyFill="1" applyBorder="1" applyAlignment="1">
      <alignment wrapText="1"/>
      <protection/>
    </xf>
    <xf numFmtId="49" fontId="23" fillId="24" borderId="10" xfId="0" applyNumberFormat="1" applyFont="1" applyFill="1" applyBorder="1" applyAlignment="1">
      <alignment horizontal="left" vertical="top" wrapText="1"/>
    </xf>
    <xf numFmtId="4" fontId="23" fillId="24" borderId="0" xfId="0" applyNumberFormat="1" applyFont="1" applyFill="1" applyBorder="1" applyAlignment="1">
      <alignment/>
    </xf>
    <xf numFmtId="0" fontId="23" fillId="24" borderId="0" xfId="0" applyFont="1" applyFill="1" applyBorder="1" applyAlignment="1">
      <alignmen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0"/>
  <sheetViews>
    <sheetView tabSelected="1" zoomScalePageLayoutView="0" workbookViewId="0" topLeftCell="A1">
      <pane xSplit="3" ySplit="6" topLeftCell="D73" activePane="bottomRight" state="frozen"/>
      <selection pane="topLeft" activeCell="D37" sqref="D37"/>
      <selection pane="topRight" activeCell="D37" sqref="D37"/>
      <selection pane="bottomLeft" activeCell="D37" sqref="D37"/>
      <selection pane="bottomRight" activeCell="E21" sqref="E21"/>
    </sheetView>
  </sheetViews>
  <sheetFormatPr defaultColWidth="9.140625" defaultRowHeight="12.75"/>
  <cols>
    <col min="1" max="1" width="10.28125" style="1" bestFit="1" customWidth="1"/>
    <col min="2" max="2" width="57.57421875" style="9" customWidth="1"/>
    <col min="3" max="3" width="14.00390625" style="36" customWidth="1"/>
    <col min="4" max="4" width="13.57421875" style="36" customWidth="1"/>
    <col min="5" max="6" width="18.00390625" style="9" customWidth="1"/>
    <col min="7" max="8" width="13.28125" style="3" customWidth="1"/>
    <col min="9" max="10" width="12.710937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382</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383</v>
      </c>
      <c r="G4" s="23"/>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9"/>
      <c r="EF4" s="139"/>
      <c r="EG4" s="139"/>
      <c r="EH4" s="139"/>
      <c r="EI4" s="139"/>
      <c r="EJ4" s="136"/>
      <c r="EK4" s="136"/>
      <c r="EL4" s="136"/>
      <c r="EM4" s="136"/>
      <c r="EN4" s="136"/>
      <c r="EO4" s="136"/>
      <c r="EP4" s="136"/>
      <c r="EQ4" s="136"/>
      <c r="ER4" s="136"/>
      <c r="ES4" s="136"/>
      <c r="ET4" s="136"/>
      <c r="EU4" s="136"/>
      <c r="EV4" s="136"/>
      <c r="EW4" s="136"/>
      <c r="EX4" s="136"/>
      <c r="EY4" s="136"/>
      <c r="EZ4" s="136"/>
      <c r="FA4" s="136"/>
      <c r="FB4" s="136"/>
      <c r="FC4" s="136"/>
    </row>
    <row r="5" spans="1:172" s="26" customFormat="1" ht="76.5">
      <c r="A5" s="38" t="s">
        <v>0</v>
      </c>
      <c r="B5" s="38" t="s">
        <v>1</v>
      </c>
      <c r="C5" s="38" t="s">
        <v>2</v>
      </c>
      <c r="D5" s="39" t="s">
        <v>3</v>
      </c>
      <c r="E5" s="38" t="s">
        <v>4</v>
      </c>
      <c r="F5" s="38" t="s">
        <v>5</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40"/>
      <c r="B6" s="41"/>
      <c r="C6" s="59">
        <v>1</v>
      </c>
      <c r="D6" s="40" t="s">
        <v>139</v>
      </c>
      <c r="E6" s="59">
        <v>2</v>
      </c>
      <c r="F6" s="40" t="s">
        <v>6</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2" t="s">
        <v>7</v>
      </c>
      <c r="B7" s="43" t="s">
        <v>8</v>
      </c>
      <c r="C7" s="44">
        <f>+C8+C55</f>
        <v>183191620</v>
      </c>
      <c r="D7" s="44">
        <f>+D8+D55</f>
        <v>134638330</v>
      </c>
      <c r="E7" s="44">
        <f>+E8+E55</f>
        <v>114337290</v>
      </c>
      <c r="F7" s="44">
        <f>+F8+F55</f>
        <v>14455038</v>
      </c>
      <c r="G7" s="44"/>
      <c r="H7" s="44"/>
      <c r="I7" s="44"/>
      <c r="J7" s="44"/>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2" t="s">
        <v>9</v>
      </c>
      <c r="B8" s="43" t="s">
        <v>10</v>
      </c>
      <c r="C8" s="44">
        <f>+C14+C42+C9</f>
        <v>170921560</v>
      </c>
      <c r="D8" s="44">
        <f>+D14+D42+D9</f>
        <v>123766560</v>
      </c>
      <c r="E8" s="44">
        <f>+E14+E42+E9</f>
        <v>111539700</v>
      </c>
      <c r="F8" s="44">
        <f>+F14+F42+F9</f>
        <v>14092095</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11</v>
      </c>
      <c r="B9" s="43" t="s">
        <v>12</v>
      </c>
      <c r="C9" s="44">
        <f>+C10+C11+C12+C13</f>
        <v>0</v>
      </c>
      <c r="D9" s="44">
        <f>+D10+D11+D12+D13</f>
        <v>0</v>
      </c>
      <c r="E9" s="44">
        <f>+E10+E11+E12+E13</f>
        <v>0</v>
      </c>
      <c r="F9" s="44">
        <f>+F10+F11+F12+F13</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2" t="s">
        <v>13</v>
      </c>
      <c r="B10" s="43" t="s">
        <v>14</v>
      </c>
      <c r="C10" s="44"/>
      <c r="D10" s="45"/>
      <c r="E10" s="44"/>
      <c r="F10" s="44"/>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15</v>
      </c>
      <c r="B11" s="43" t="s">
        <v>16</v>
      </c>
      <c r="C11" s="44"/>
      <c r="D11" s="45"/>
      <c r="E11" s="44"/>
      <c r="F11" s="4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2"/>
      <c r="B12" s="109" t="s">
        <v>338</v>
      </c>
      <c r="C12" s="44"/>
      <c r="D12" s="45"/>
      <c r="E12" s="44"/>
      <c r="F12" s="4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2"/>
      <c r="B13" s="127" t="s">
        <v>376</v>
      </c>
      <c r="C13" s="44"/>
      <c r="D13" s="45"/>
      <c r="E13" s="44"/>
      <c r="F13" s="4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17</v>
      </c>
      <c r="B14" s="43" t="s">
        <v>18</v>
      </c>
      <c r="C14" s="44">
        <f>+C15+C23</f>
        <v>170758560</v>
      </c>
      <c r="D14" s="44">
        <f>+D15+D23</f>
        <v>123620560</v>
      </c>
      <c r="E14" s="44">
        <f>+E15+E23</f>
        <v>111382179</v>
      </c>
      <c r="F14" s="44">
        <f>+F15+F23</f>
        <v>14077642</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2" t="s">
        <v>19</v>
      </c>
      <c r="B15" s="43" t="s">
        <v>20</v>
      </c>
      <c r="C15" s="44">
        <f>+C16</f>
        <v>83521560</v>
      </c>
      <c r="D15" s="44">
        <f>+D16</f>
        <v>62207560</v>
      </c>
      <c r="E15" s="44">
        <f>+E16</f>
        <v>55259728</v>
      </c>
      <c r="F15" s="44">
        <f>+F16</f>
        <v>7170556</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2" t="s">
        <v>21</v>
      </c>
      <c r="B16" s="43" t="s">
        <v>22</v>
      </c>
      <c r="C16" s="44">
        <f>C17+C18+C20+C21+C22+C19</f>
        <v>83521560</v>
      </c>
      <c r="D16" s="44">
        <f>D17+D18+D20+D21+D22+D19</f>
        <v>62207560</v>
      </c>
      <c r="E16" s="44">
        <f>E17+E18+E20+E21+E22+E19</f>
        <v>55259728</v>
      </c>
      <c r="F16" s="44">
        <f>F17+F18+F20+F21+F22+F19</f>
        <v>7170556</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23</v>
      </c>
      <c r="B17" s="47" t="s">
        <v>24</v>
      </c>
      <c r="C17" s="44">
        <v>83521560</v>
      </c>
      <c r="D17" s="45">
        <v>62207560</v>
      </c>
      <c r="E17" s="45">
        <v>46096527</v>
      </c>
      <c r="F17" s="45">
        <v>5975384</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6" t="s">
        <v>25</v>
      </c>
      <c r="B18" s="47" t="s">
        <v>26</v>
      </c>
      <c r="C18" s="44"/>
      <c r="D18" s="45"/>
      <c r="E18" s="45">
        <v>118115</v>
      </c>
      <c r="F18" s="45">
        <v>9934</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12.75">
      <c r="A19" s="46" t="s">
        <v>27</v>
      </c>
      <c r="B19" s="47" t="s">
        <v>28</v>
      </c>
      <c r="C19" s="44"/>
      <c r="D19" s="45"/>
      <c r="E19" s="45"/>
      <c r="F19" s="45"/>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29</v>
      </c>
      <c r="B20" s="47" t="s">
        <v>30</v>
      </c>
      <c r="C20" s="44"/>
      <c r="D20" s="45"/>
      <c r="E20" s="45">
        <v>9045215</v>
      </c>
      <c r="F20" s="45">
        <v>1185357</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6" t="s">
        <v>31</v>
      </c>
      <c r="B21" s="47" t="s">
        <v>32</v>
      </c>
      <c r="C21" s="44"/>
      <c r="D21" s="45"/>
      <c r="E21" s="45"/>
      <c r="F21" s="45"/>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43.5" customHeight="1">
      <c r="A22" s="46" t="s">
        <v>33</v>
      </c>
      <c r="B22" s="48" t="s">
        <v>34</v>
      </c>
      <c r="C22" s="44"/>
      <c r="D22" s="45"/>
      <c r="E22" s="45">
        <v>-129</v>
      </c>
      <c r="F22" s="45">
        <v>-119</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12.75">
      <c r="A23" s="42" t="s">
        <v>35</v>
      </c>
      <c r="B23" s="43" t="s">
        <v>36</v>
      </c>
      <c r="C23" s="44">
        <f>C24+C30+C41+C31+C32+C33+C34+C35+C36+C37+C38+C39+C40</f>
        <v>87237000</v>
      </c>
      <c r="D23" s="44">
        <f>D24+D30+D41+D31+D32+D33+D34+D35+D36+D37+D38+D39+D40</f>
        <v>61413000</v>
      </c>
      <c r="E23" s="44">
        <f>E24+E30+E41+E31+E32+E33+E34+E35+E36+E37+E38+E39+E40</f>
        <v>56122451</v>
      </c>
      <c r="F23" s="44">
        <f>F24+F30+F41+F31+F32+F33+F34+F35+F36+F37+F38+F39+F40</f>
        <v>6907086</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2" t="s">
        <v>37</v>
      </c>
      <c r="B24" s="43" t="s">
        <v>38</v>
      </c>
      <c r="C24" s="44">
        <f>C25+C26+C27+C28+C29</f>
        <v>84851000</v>
      </c>
      <c r="D24" s="44">
        <f>D25+D26+D27+D28+D29</f>
        <v>59653000</v>
      </c>
      <c r="E24" s="44">
        <f>E25+E26+E27+E28+E29</f>
        <v>54113876</v>
      </c>
      <c r="F24" s="44">
        <f>F25+F26+F27+F28+F29</f>
        <v>6675656</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6" t="s">
        <v>39</v>
      </c>
      <c r="B25" s="47" t="s">
        <v>40</v>
      </c>
      <c r="C25" s="44">
        <v>84851000</v>
      </c>
      <c r="D25" s="45">
        <v>59653000</v>
      </c>
      <c r="E25" s="45">
        <v>48816740</v>
      </c>
      <c r="F25" s="45">
        <v>6227321</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45">
      <c r="A26" s="46" t="s">
        <v>41</v>
      </c>
      <c r="B26" s="49" t="s">
        <v>42</v>
      </c>
      <c r="C26" s="44"/>
      <c r="D26" s="45"/>
      <c r="E26" s="45">
        <v>3980495</v>
      </c>
      <c r="F26" s="45">
        <v>432098</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7.75" customHeight="1">
      <c r="A27" s="46" t="s">
        <v>43</v>
      </c>
      <c r="B27" s="47" t="s">
        <v>44</v>
      </c>
      <c r="C27" s="44"/>
      <c r="D27" s="45"/>
      <c r="E27" s="45">
        <v>21141</v>
      </c>
      <c r="F27" s="45">
        <v>4322</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45</v>
      </c>
      <c r="B28" s="47" t="s">
        <v>46</v>
      </c>
      <c r="C28" s="44"/>
      <c r="D28" s="45"/>
      <c r="E28" s="45">
        <v>1295500</v>
      </c>
      <c r="F28" s="45">
        <v>11915</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47</v>
      </c>
      <c r="B29" s="47" t="s">
        <v>48</v>
      </c>
      <c r="C29" s="44"/>
      <c r="D29" s="45"/>
      <c r="E29" s="45">
        <v>0</v>
      </c>
      <c r="F29" s="45">
        <v>0</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6" t="s">
        <v>49</v>
      </c>
      <c r="B30" s="47" t="s">
        <v>50</v>
      </c>
      <c r="C30" s="44"/>
      <c r="D30" s="45"/>
      <c r="E30" s="45">
        <v>0</v>
      </c>
      <c r="F30" s="45">
        <v>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24">
      <c r="A31" s="46" t="s">
        <v>51</v>
      </c>
      <c r="B31" s="50" t="s">
        <v>52</v>
      </c>
      <c r="C31" s="44"/>
      <c r="D31" s="45"/>
      <c r="E31" s="45">
        <v>0</v>
      </c>
      <c r="F31" s="45">
        <v>0</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6" t="s">
        <v>53</v>
      </c>
      <c r="B32" s="47" t="s">
        <v>54</v>
      </c>
      <c r="C32" s="44">
        <v>197000</v>
      </c>
      <c r="D32" s="45">
        <v>140000</v>
      </c>
      <c r="E32" s="45">
        <v>115138</v>
      </c>
      <c r="F32" s="45">
        <v>18859</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51">
      <c r="A33" s="46" t="s">
        <v>55</v>
      </c>
      <c r="B33" s="47" t="s">
        <v>56</v>
      </c>
      <c r="C33" s="44">
        <v>367000</v>
      </c>
      <c r="D33" s="45">
        <v>282000</v>
      </c>
      <c r="E33" s="45">
        <v>175307</v>
      </c>
      <c r="F33" s="45">
        <v>19347</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57</v>
      </c>
      <c r="B34" s="47" t="s">
        <v>58</v>
      </c>
      <c r="C34" s="44"/>
      <c r="D34" s="45"/>
      <c r="E34" s="45"/>
      <c r="F34" s="45">
        <v>0</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59</v>
      </c>
      <c r="B35" s="47" t="s">
        <v>60</v>
      </c>
      <c r="C35" s="44">
        <v>1000</v>
      </c>
      <c r="D35" s="45">
        <v>1000</v>
      </c>
      <c r="E35" s="45">
        <v>1224</v>
      </c>
      <c r="F35" s="45">
        <v>105</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61</v>
      </c>
      <c r="B36" s="47" t="s">
        <v>62</v>
      </c>
      <c r="C36" s="44"/>
      <c r="D36" s="45"/>
      <c r="E36" s="45"/>
      <c r="F36" s="45">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6" t="s">
        <v>63</v>
      </c>
      <c r="B37" s="47" t="s">
        <v>64</v>
      </c>
      <c r="C37" s="44"/>
      <c r="D37" s="45"/>
      <c r="E37" s="45">
        <v>1247</v>
      </c>
      <c r="F37" s="45">
        <v>0</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25.5">
      <c r="A38" s="46" t="s">
        <v>65</v>
      </c>
      <c r="B38" s="47" t="s">
        <v>66</v>
      </c>
      <c r="C38" s="44">
        <v>780000</v>
      </c>
      <c r="D38" s="45">
        <v>547000</v>
      </c>
      <c r="E38" s="45">
        <v>312054</v>
      </c>
      <c r="F38" s="45">
        <v>9568</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t="s">
        <v>67</v>
      </c>
      <c r="B39" s="47" t="s">
        <v>68</v>
      </c>
      <c r="C39" s="44">
        <v>1041000</v>
      </c>
      <c r="D39" s="45">
        <v>790000</v>
      </c>
      <c r="E39" s="45">
        <v>580323</v>
      </c>
      <c r="F39" s="45">
        <v>52047</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6"/>
      <c r="B40" s="47" t="s">
        <v>69</v>
      </c>
      <c r="C40" s="44"/>
      <c r="D40" s="45"/>
      <c r="E40" s="45">
        <v>823282</v>
      </c>
      <c r="F40" s="45">
        <v>131504</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6" t="s">
        <v>70</v>
      </c>
      <c r="B41" s="47" t="s">
        <v>71</v>
      </c>
      <c r="C41" s="44"/>
      <c r="D41" s="45"/>
      <c r="E41" s="45"/>
      <c r="F41" s="45"/>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72</v>
      </c>
      <c r="B42" s="43" t="s">
        <v>73</v>
      </c>
      <c r="C42" s="44">
        <f>+C43+C48</f>
        <v>163000</v>
      </c>
      <c r="D42" s="44">
        <f>+D43+D48</f>
        <v>146000</v>
      </c>
      <c r="E42" s="44">
        <f>+E43+E48</f>
        <v>157521</v>
      </c>
      <c r="F42" s="44">
        <f>+F43+F48</f>
        <v>14453</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74</v>
      </c>
      <c r="B43" s="43" t="s">
        <v>75</v>
      </c>
      <c r="C43" s="44">
        <f>+C44+C46</f>
        <v>0</v>
      </c>
      <c r="D43" s="44">
        <f>+D44+D46</f>
        <v>0</v>
      </c>
      <c r="E43" s="44">
        <f>+E44+E46</f>
        <v>0</v>
      </c>
      <c r="F43" s="44">
        <f>+F44+F46</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2" t="s">
        <v>76</v>
      </c>
      <c r="B44" s="43" t="s">
        <v>77</v>
      </c>
      <c r="C44" s="44">
        <f>+C45</f>
        <v>0</v>
      </c>
      <c r="D44" s="44">
        <f>+D45</f>
        <v>0</v>
      </c>
      <c r="E44" s="44">
        <f>+E45</f>
        <v>0</v>
      </c>
      <c r="F44" s="44">
        <f>+F45</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6" t="s">
        <v>78</v>
      </c>
      <c r="B45" s="47" t="s">
        <v>79</v>
      </c>
      <c r="C45" s="44"/>
      <c r="D45" s="45"/>
      <c r="E45" s="45"/>
      <c r="F45" s="45"/>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2" t="s">
        <v>80</v>
      </c>
      <c r="B46" s="43" t="s">
        <v>81</v>
      </c>
      <c r="C46" s="44">
        <f>+C47</f>
        <v>0</v>
      </c>
      <c r="D46" s="44">
        <f>+D47</f>
        <v>0</v>
      </c>
      <c r="E46" s="44">
        <f>+E47</f>
        <v>0</v>
      </c>
      <c r="F46" s="44">
        <f>+F47</f>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6" t="s">
        <v>82</v>
      </c>
      <c r="B47" s="47" t="s">
        <v>83</v>
      </c>
      <c r="C47" s="44"/>
      <c r="D47" s="45"/>
      <c r="E47" s="45"/>
      <c r="F47" s="45"/>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72" s="12" customFormat="1" ht="12.75">
      <c r="A48" s="51" t="s">
        <v>84</v>
      </c>
      <c r="B48" s="43" t="s">
        <v>85</v>
      </c>
      <c r="C48" s="44">
        <f>+C49+C53</f>
        <v>163000</v>
      </c>
      <c r="D48" s="44">
        <f>+D49+D53</f>
        <v>146000</v>
      </c>
      <c r="E48" s="44">
        <f>+E49+E53</f>
        <v>157521</v>
      </c>
      <c r="F48" s="44">
        <f>+F49+F53</f>
        <v>14453</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11"/>
      <c r="FG48" s="11"/>
      <c r="FH48" s="11"/>
      <c r="FI48" s="11"/>
      <c r="FJ48" s="11"/>
      <c r="FK48" s="11"/>
      <c r="FL48" s="11"/>
      <c r="FM48" s="11"/>
      <c r="FN48" s="11"/>
      <c r="FO48" s="11"/>
      <c r="FP48" s="11"/>
    </row>
    <row r="49" spans="1:161" ht="12.75">
      <c r="A49" s="42" t="s">
        <v>86</v>
      </c>
      <c r="B49" s="43" t="s">
        <v>87</v>
      </c>
      <c r="C49" s="44">
        <f>C52+C50+C51</f>
        <v>163000</v>
      </c>
      <c r="D49" s="44">
        <f>D52+D50+D51</f>
        <v>146000</v>
      </c>
      <c r="E49" s="44">
        <f>E52+E50+E51</f>
        <v>157521</v>
      </c>
      <c r="F49" s="44">
        <f>F52+F50+F51</f>
        <v>14453</v>
      </c>
      <c r="G49" s="37"/>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108" t="s">
        <v>340</v>
      </c>
      <c r="B50" s="43" t="s">
        <v>88</v>
      </c>
      <c r="C50" s="44"/>
      <c r="D50" s="44"/>
      <c r="E50" s="44">
        <v>-10895</v>
      </c>
      <c r="F50" s="44">
        <v>-451</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4.25" customHeight="1">
      <c r="A51" s="108" t="s">
        <v>341</v>
      </c>
      <c r="B51" s="43" t="s">
        <v>342</v>
      </c>
      <c r="C51" s="44"/>
      <c r="D51" s="44"/>
      <c r="E51" s="44"/>
      <c r="F51" s="44"/>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6" t="s">
        <v>89</v>
      </c>
      <c r="B52" s="52" t="s">
        <v>90</v>
      </c>
      <c r="C52" s="44">
        <v>163000</v>
      </c>
      <c r="D52" s="45">
        <v>146000</v>
      </c>
      <c r="E52" s="45">
        <v>168416</v>
      </c>
      <c r="F52" s="45">
        <v>14904</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2" t="s">
        <v>91</v>
      </c>
      <c r="B53" s="43" t="s">
        <v>92</v>
      </c>
      <c r="C53" s="44">
        <f>C54</f>
        <v>0</v>
      </c>
      <c r="D53" s="44">
        <f>D54</f>
        <v>0</v>
      </c>
      <c r="E53" s="44">
        <f>E54</f>
        <v>0</v>
      </c>
      <c r="F53" s="44">
        <f>F54</f>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6" t="s">
        <v>93</v>
      </c>
      <c r="B54" s="52" t="s">
        <v>94</v>
      </c>
      <c r="C54" s="44"/>
      <c r="D54" s="45"/>
      <c r="E54" s="45"/>
      <c r="F54" s="45"/>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2" t="s">
        <v>95</v>
      </c>
      <c r="B55" s="43" t="s">
        <v>96</v>
      </c>
      <c r="C55" s="44">
        <f>+C56</f>
        <v>12270060</v>
      </c>
      <c r="D55" s="44">
        <f>+D56</f>
        <v>10871770</v>
      </c>
      <c r="E55" s="44">
        <f>+E56</f>
        <v>2797590</v>
      </c>
      <c r="F55" s="44">
        <f>+F56</f>
        <v>362943</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2" t="s">
        <v>97</v>
      </c>
      <c r="B56" s="43" t="s">
        <v>98</v>
      </c>
      <c r="C56" s="44">
        <f>+C57+C69</f>
        <v>12270060</v>
      </c>
      <c r="D56" s="44">
        <f>+D57+D69</f>
        <v>10871770</v>
      </c>
      <c r="E56" s="44">
        <f>+E57+E69</f>
        <v>2797590</v>
      </c>
      <c r="F56" s="44">
        <f>+F57+F69</f>
        <v>362943</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2" t="s">
        <v>99</v>
      </c>
      <c r="B57" s="43" t="s">
        <v>100</v>
      </c>
      <c r="C57" s="44">
        <f>C58+C59+C60+C61+C63+C64+C65+C66+C62+C67+C68</f>
        <v>11040060</v>
      </c>
      <c r="D57" s="44">
        <f>D58+D59+D60+D61+D63+D64+D65+D66+D62+D67+D68</f>
        <v>9880810</v>
      </c>
      <c r="E57" s="44">
        <f>E58+E59+E60+E61+E63+E64+E65+E66+E62+E67+E68</f>
        <v>2203968</v>
      </c>
      <c r="F57" s="44">
        <f>F58+F59+F60+F61+F63+F64+F65+F66+F62+F67+F68</f>
        <v>297828</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101</v>
      </c>
      <c r="B58" s="52" t="s">
        <v>102</v>
      </c>
      <c r="C58" s="44"/>
      <c r="D58" s="45"/>
      <c r="E58" s="45"/>
      <c r="F58" s="45"/>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6" t="s">
        <v>103</v>
      </c>
      <c r="B59" s="52" t="s">
        <v>104</v>
      </c>
      <c r="C59" s="44">
        <v>38000</v>
      </c>
      <c r="D59" s="45">
        <v>34000</v>
      </c>
      <c r="E59" s="45">
        <v>567169</v>
      </c>
      <c r="F59" s="45">
        <v>72473</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3" t="s">
        <v>105</v>
      </c>
      <c r="B60" s="52" t="s">
        <v>106</v>
      </c>
      <c r="C60" s="44">
        <v>5016000</v>
      </c>
      <c r="D60" s="45">
        <v>5016000</v>
      </c>
      <c r="E60" s="45"/>
      <c r="F60" s="45"/>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6" t="s">
        <v>107</v>
      </c>
      <c r="B61" s="54" t="s">
        <v>108</v>
      </c>
      <c r="C61" s="44">
        <v>2503000</v>
      </c>
      <c r="D61" s="45">
        <v>1919000</v>
      </c>
      <c r="E61" s="45">
        <v>1636799</v>
      </c>
      <c r="F61" s="45">
        <v>225355</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6" t="s">
        <v>109</v>
      </c>
      <c r="B62" s="54" t="s">
        <v>110</v>
      </c>
      <c r="C62" s="44"/>
      <c r="D62" s="45"/>
      <c r="E62" s="45"/>
      <c r="F62" s="45"/>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111</v>
      </c>
      <c r="B63" s="54" t="s">
        <v>112</v>
      </c>
      <c r="C63" s="44"/>
      <c r="D63" s="45"/>
      <c r="E63" s="45"/>
      <c r="F63" s="45"/>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113</v>
      </c>
      <c r="B64" s="54" t="s">
        <v>114</v>
      </c>
      <c r="C64" s="44"/>
      <c r="D64" s="45"/>
      <c r="E64" s="45"/>
      <c r="F64" s="45"/>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6" t="s">
        <v>115</v>
      </c>
      <c r="B65" s="54" t="s">
        <v>116</v>
      </c>
      <c r="C65" s="44"/>
      <c r="D65" s="45"/>
      <c r="E65" s="45"/>
      <c r="F65" s="45"/>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6" t="s">
        <v>117</v>
      </c>
      <c r="B66" s="54" t="s">
        <v>118</v>
      </c>
      <c r="C66" s="44">
        <v>1000</v>
      </c>
      <c r="D66" s="45">
        <v>750</v>
      </c>
      <c r="E66" s="45"/>
      <c r="F66" s="45"/>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119</v>
      </c>
      <c r="B67" s="54" t="s">
        <v>120</v>
      </c>
      <c r="C67" s="44">
        <v>3482060</v>
      </c>
      <c r="D67" s="45">
        <v>2911060</v>
      </c>
      <c r="E67" s="45"/>
      <c r="F67" s="45"/>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6" t="s">
        <v>355</v>
      </c>
      <c r="B68" s="54" t="s">
        <v>356</v>
      </c>
      <c r="C68" s="44"/>
      <c r="D68" s="45"/>
      <c r="E68" s="45"/>
      <c r="F68" s="45"/>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12.75">
      <c r="A69" s="42" t="s">
        <v>121</v>
      </c>
      <c r="B69" s="43" t="s">
        <v>122</v>
      </c>
      <c r="C69" s="44">
        <f>+C70+C71+C72+C73+C74+C75+C76+C77</f>
        <v>1230000</v>
      </c>
      <c r="D69" s="44">
        <f>+D70+D71+D72+D73+D74+D75+D76+D77</f>
        <v>990960</v>
      </c>
      <c r="E69" s="44">
        <f>+E70+E71+E72+E73+E74+E75+E76+E77</f>
        <v>593622</v>
      </c>
      <c r="F69" s="44">
        <f>+F70+F71+F72+F73+F74+F75+F76+F77</f>
        <v>65115</v>
      </c>
      <c r="G69" s="37"/>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123</v>
      </c>
      <c r="B70" s="47" t="s">
        <v>124</v>
      </c>
      <c r="C70" s="44"/>
      <c r="D70" s="45"/>
      <c r="E70" s="45"/>
      <c r="F70" s="45"/>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6" t="s">
        <v>125</v>
      </c>
      <c r="B71" s="55" t="s">
        <v>108</v>
      </c>
      <c r="C71" s="44"/>
      <c r="D71" s="45"/>
      <c r="E71" s="45"/>
      <c r="F71" s="45"/>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126</v>
      </c>
      <c r="B72" s="47" t="s">
        <v>127</v>
      </c>
      <c r="C72" s="44"/>
      <c r="D72" s="45"/>
      <c r="E72" s="45">
        <v>360</v>
      </c>
      <c r="F72" s="45">
        <v>222</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38.25">
      <c r="A73" s="46" t="s">
        <v>128</v>
      </c>
      <c r="B73" s="47" t="s">
        <v>129</v>
      </c>
      <c r="C73" s="44"/>
      <c r="D73" s="45"/>
      <c r="E73" s="45">
        <v>128</v>
      </c>
      <c r="F73" s="45">
        <v>-14</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25.5">
      <c r="A74" s="46" t="s">
        <v>130</v>
      </c>
      <c r="B74" s="47" t="s">
        <v>112</v>
      </c>
      <c r="C74" s="44"/>
      <c r="D74" s="45"/>
      <c r="E74" s="45">
        <v>591298</v>
      </c>
      <c r="F74" s="45">
        <v>64378</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88" ht="25.5">
      <c r="A75" s="50" t="s">
        <v>131</v>
      </c>
      <c r="B75" s="56" t="s">
        <v>132</v>
      </c>
      <c r="C75" s="44">
        <v>1229000</v>
      </c>
      <c r="D75" s="45">
        <v>990210</v>
      </c>
      <c r="E75" s="45"/>
      <c r="F75" s="45"/>
      <c r="AP75" s="2"/>
      <c r="BP75" s="2"/>
      <c r="BQ75" s="2"/>
      <c r="BR75" s="2"/>
      <c r="CJ75" s="2"/>
    </row>
    <row r="76" spans="1:172" s="26" customFormat="1" ht="51">
      <c r="A76" s="47" t="s">
        <v>133</v>
      </c>
      <c r="B76" s="57" t="s">
        <v>134</v>
      </c>
      <c r="C76" s="44">
        <v>1000</v>
      </c>
      <c r="D76" s="45">
        <v>750</v>
      </c>
      <c r="E76" s="45">
        <v>1836</v>
      </c>
      <c r="F76" s="45">
        <v>529</v>
      </c>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25.5">
      <c r="A77" s="47" t="s">
        <v>135</v>
      </c>
      <c r="B77" s="58" t="s">
        <v>136</v>
      </c>
      <c r="C77" s="44"/>
      <c r="D77" s="45"/>
      <c r="E77" s="45"/>
      <c r="F77" s="4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03"/>
      <c r="B79" s="106"/>
      <c r="C79" s="104"/>
      <c r="D79" s="105"/>
      <c r="E79" s="105"/>
      <c r="F79" s="105"/>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137" t="s">
        <v>137</v>
      </c>
      <c r="B80" s="137"/>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2.75">
      <c r="A81" s="13"/>
      <c r="C81" s="31"/>
      <c r="D81" s="31"/>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32" customFormat="1" ht="14.25">
      <c r="A82" s="14"/>
      <c r="B82" s="32" t="s">
        <v>138</v>
      </c>
      <c r="C82" s="33"/>
      <c r="D82" s="33"/>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5"/>
      <c r="BQ82" s="35"/>
      <c r="BR82" s="35"/>
      <c r="BS82" s="34"/>
      <c r="BT82" s="34"/>
      <c r="BU82" s="34"/>
      <c r="BV82" s="34"/>
      <c r="BW82" s="34"/>
      <c r="BX82" s="34"/>
      <c r="BY82" s="34"/>
      <c r="BZ82" s="34"/>
      <c r="CA82" s="34"/>
      <c r="CB82" s="34"/>
      <c r="CC82" s="34"/>
      <c r="CD82" s="34"/>
      <c r="CE82" s="34"/>
      <c r="CF82" s="34"/>
      <c r="CG82" s="34"/>
      <c r="CH82" s="34"/>
      <c r="CI82" s="34"/>
      <c r="CJ82" s="35"/>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 customHeight="1">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sheetData>
  <sheetProtection/>
  <protectedRanges>
    <protectedRange sqref="D45:F45 C55:F56 D47 C46:F46 C48:G48 D78:F79 D10:D13 D54 C69:G69" name="Zonă1"/>
    <protectedRange sqref="D17:F22" name="Zonă1_1"/>
    <protectedRange sqref="D25:F41" name="Zonă1_2"/>
    <protectedRange sqref="D52:F52" name="Zonă1_3"/>
    <protectedRange sqref="E60:F68 D58:D68" name="Zonă1_4"/>
    <protectedRange sqref="D70:D77 E75:F77 E70:F71" name="Zonă1_5"/>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80:B80"/>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80"/>
  <sheetViews>
    <sheetView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H47" sqref="H47"/>
    </sheetView>
  </sheetViews>
  <sheetFormatPr defaultColWidth="9.140625" defaultRowHeight="12.75"/>
  <cols>
    <col min="1" max="1" width="14.00390625" style="110" customWidth="1"/>
    <col min="2" max="2" width="63.57421875" style="28" bestFit="1" customWidth="1"/>
    <col min="3" max="3" width="6.8515625" style="28" customWidth="1"/>
    <col min="4" max="4" width="16.140625" style="28" customWidth="1"/>
    <col min="5" max="5" width="15.140625" style="28" customWidth="1"/>
    <col min="6" max="6" width="16.00390625" style="28" customWidth="1"/>
    <col min="7" max="7" width="18.7109375" style="28" customWidth="1"/>
    <col min="8" max="8" width="14.57421875" style="28" customWidth="1"/>
    <col min="9" max="9" width="12.57421875" style="20" bestFit="1" customWidth="1"/>
    <col min="10" max="10" width="11.57421875" style="20" bestFit="1" customWidth="1"/>
    <col min="11" max="16384" width="9.140625" style="20" customWidth="1"/>
  </cols>
  <sheetData>
    <row r="1" spans="2:3" ht="15">
      <c r="B1" s="60" t="s">
        <v>381</v>
      </c>
      <c r="C1" s="61"/>
    </row>
    <row r="2" spans="2:3" ht="12.75">
      <c r="B2" s="61"/>
      <c r="C2" s="61"/>
    </row>
    <row r="3" spans="2:4" ht="12.75">
      <c r="B3" s="61"/>
      <c r="C3" s="61"/>
      <c r="D3" s="30"/>
    </row>
    <row r="4" spans="4:8" ht="12.75">
      <c r="D4" s="62"/>
      <c r="E4" s="62"/>
      <c r="F4" s="63"/>
      <c r="G4" s="64"/>
      <c r="H4" s="65" t="s">
        <v>383</v>
      </c>
    </row>
    <row r="5" spans="1:8" s="114" customFormat="1" ht="89.25">
      <c r="A5" s="111" t="s">
        <v>0</v>
      </c>
      <c r="B5" s="24" t="s">
        <v>1</v>
      </c>
      <c r="C5" s="24"/>
      <c r="D5" s="24" t="s">
        <v>140</v>
      </c>
      <c r="E5" s="5" t="s">
        <v>141</v>
      </c>
      <c r="F5" s="5" t="s">
        <v>142</v>
      </c>
      <c r="G5" s="24" t="s">
        <v>143</v>
      </c>
      <c r="H5" s="24" t="s">
        <v>144</v>
      </c>
    </row>
    <row r="6" spans="1:8" ht="12.75">
      <c r="A6" s="70"/>
      <c r="B6" s="6" t="s">
        <v>145</v>
      </c>
      <c r="C6" s="6"/>
      <c r="D6" s="116">
        <v>1</v>
      </c>
      <c r="E6" s="116">
        <v>2</v>
      </c>
      <c r="F6" s="116">
        <v>3</v>
      </c>
      <c r="G6" s="116">
        <v>4</v>
      </c>
      <c r="H6" s="116" t="s">
        <v>146</v>
      </c>
    </row>
    <row r="7" spans="1:11" s="11" customFormat="1" ht="12.75">
      <c r="A7" s="70" t="s">
        <v>147</v>
      </c>
      <c r="B7" s="66" t="s">
        <v>148</v>
      </c>
      <c r="C7" s="67">
        <f aca="true" t="shared" si="0" ref="C7:H7">+C8+C15</f>
        <v>0</v>
      </c>
      <c r="D7" s="67">
        <f t="shared" si="0"/>
        <v>299085570</v>
      </c>
      <c r="E7" s="67">
        <f t="shared" si="0"/>
        <v>321047100</v>
      </c>
      <c r="F7" s="67">
        <f t="shared" si="0"/>
        <v>274780660</v>
      </c>
      <c r="G7" s="67">
        <f t="shared" si="0"/>
        <v>241280369</v>
      </c>
      <c r="H7" s="67">
        <f t="shared" si="0"/>
        <v>29429884</v>
      </c>
      <c r="I7" s="8"/>
      <c r="J7" s="8"/>
      <c r="K7" s="8"/>
    </row>
    <row r="8" spans="1:11" s="11" customFormat="1" ht="12.75">
      <c r="A8" s="70" t="s">
        <v>149</v>
      </c>
      <c r="B8" s="68" t="s">
        <v>150</v>
      </c>
      <c r="C8" s="69">
        <f aca="true" t="shared" si="1" ref="C8:H8">+C9+C10+C13+C11+C12+C14+C163</f>
        <v>0</v>
      </c>
      <c r="D8" s="69">
        <f t="shared" si="1"/>
        <v>299085570</v>
      </c>
      <c r="E8" s="69">
        <f t="shared" si="1"/>
        <v>321047100</v>
      </c>
      <c r="F8" s="69">
        <f t="shared" si="1"/>
        <v>274780660</v>
      </c>
      <c r="G8" s="69">
        <f t="shared" si="1"/>
        <v>241280369</v>
      </c>
      <c r="H8" s="69">
        <f t="shared" si="1"/>
        <v>29429884</v>
      </c>
      <c r="I8" s="8"/>
      <c r="J8" s="8"/>
      <c r="K8" s="8"/>
    </row>
    <row r="9" spans="1:11" s="11" customFormat="1" ht="15" customHeight="1">
      <c r="A9" s="70" t="s">
        <v>151</v>
      </c>
      <c r="B9" s="68" t="s">
        <v>152</v>
      </c>
      <c r="C9" s="69">
        <f aca="true" t="shared" si="2" ref="C9:H9">+C22</f>
        <v>0</v>
      </c>
      <c r="D9" s="69">
        <f t="shared" si="2"/>
        <v>0</v>
      </c>
      <c r="E9" s="69">
        <f t="shared" si="2"/>
        <v>4376120</v>
      </c>
      <c r="F9" s="69">
        <f t="shared" si="2"/>
        <v>3501960</v>
      </c>
      <c r="G9" s="69">
        <f t="shared" si="2"/>
        <v>3094333</v>
      </c>
      <c r="H9" s="69">
        <f t="shared" si="2"/>
        <v>389926</v>
      </c>
      <c r="I9" s="8"/>
      <c r="J9" s="8"/>
      <c r="K9" s="8"/>
    </row>
    <row r="10" spans="1:11" s="11" customFormat="1" ht="12.75" customHeight="1">
      <c r="A10" s="70" t="s">
        <v>153</v>
      </c>
      <c r="B10" s="68" t="s">
        <v>154</v>
      </c>
      <c r="C10" s="69">
        <f aca="true" t="shared" si="3" ref="C10:H10">+C35</f>
        <v>0</v>
      </c>
      <c r="D10" s="69">
        <f t="shared" si="3"/>
        <v>269179470</v>
      </c>
      <c r="E10" s="69">
        <f t="shared" si="3"/>
        <v>265234320</v>
      </c>
      <c r="F10" s="69">
        <f t="shared" si="3"/>
        <v>223744040</v>
      </c>
      <c r="G10" s="69">
        <f t="shared" si="3"/>
        <v>193257879</v>
      </c>
      <c r="H10" s="69">
        <f t="shared" si="3"/>
        <v>22023067</v>
      </c>
      <c r="I10" s="8"/>
      <c r="J10" s="8"/>
      <c r="K10" s="8"/>
    </row>
    <row r="11" spans="1:11" s="11" customFormat="1" ht="12.75" customHeight="1">
      <c r="A11" s="70" t="s">
        <v>155</v>
      </c>
      <c r="B11" s="68" t="s">
        <v>156</v>
      </c>
      <c r="C11" s="69">
        <f aca="true" t="shared" si="4" ref="C11:H11">+C62</f>
        <v>0</v>
      </c>
      <c r="D11" s="69">
        <f t="shared" si="4"/>
        <v>0</v>
      </c>
      <c r="E11" s="69">
        <f t="shared" si="4"/>
        <v>0</v>
      </c>
      <c r="F11" s="69">
        <f t="shared" si="4"/>
        <v>0</v>
      </c>
      <c r="G11" s="69">
        <f t="shared" si="4"/>
        <v>0</v>
      </c>
      <c r="H11" s="69">
        <f t="shared" si="4"/>
        <v>0</v>
      </c>
      <c r="I11" s="8"/>
      <c r="J11" s="8"/>
      <c r="K11" s="8"/>
    </row>
    <row r="12" spans="1:11" s="11" customFormat="1" ht="15.75" customHeight="1">
      <c r="A12" s="70" t="s">
        <v>352</v>
      </c>
      <c r="B12" s="68" t="s">
        <v>349</v>
      </c>
      <c r="C12" s="69">
        <f aca="true" t="shared" si="5" ref="C12:H12">C164</f>
        <v>0</v>
      </c>
      <c r="D12" s="69">
        <f t="shared" si="5"/>
        <v>29906100</v>
      </c>
      <c r="E12" s="69">
        <f t="shared" si="5"/>
        <v>29906100</v>
      </c>
      <c r="F12" s="69">
        <f t="shared" si="5"/>
        <v>29906100</v>
      </c>
      <c r="G12" s="69">
        <f t="shared" si="5"/>
        <v>29883622</v>
      </c>
      <c r="H12" s="69">
        <f t="shared" si="5"/>
        <v>5109609</v>
      </c>
      <c r="I12" s="8"/>
      <c r="J12" s="8"/>
      <c r="K12" s="8"/>
    </row>
    <row r="13" spans="1:11" s="11" customFormat="1" ht="12.75">
      <c r="A13" s="70" t="s">
        <v>157</v>
      </c>
      <c r="B13" s="68" t="s">
        <v>158</v>
      </c>
      <c r="C13" s="69">
        <f aca="true" t="shared" si="6" ref="C13:H13">C172</f>
        <v>0</v>
      </c>
      <c r="D13" s="69">
        <f t="shared" si="6"/>
        <v>0</v>
      </c>
      <c r="E13" s="69">
        <f t="shared" si="6"/>
        <v>21530560</v>
      </c>
      <c r="F13" s="69">
        <f t="shared" si="6"/>
        <v>17628560</v>
      </c>
      <c r="G13" s="69">
        <f t="shared" si="6"/>
        <v>15278395</v>
      </c>
      <c r="H13" s="69">
        <f t="shared" si="6"/>
        <v>1899226</v>
      </c>
      <c r="I13" s="8"/>
      <c r="J13" s="8"/>
      <c r="K13" s="8"/>
    </row>
    <row r="14" spans="1:11" s="11" customFormat="1" ht="12.75">
      <c r="A14" s="70"/>
      <c r="B14" s="68" t="s">
        <v>358</v>
      </c>
      <c r="C14" s="69">
        <f aca="true" t="shared" si="7" ref="C14:H14">C65</f>
        <v>0</v>
      </c>
      <c r="D14" s="69">
        <f t="shared" si="7"/>
        <v>0</v>
      </c>
      <c r="E14" s="69">
        <f t="shared" si="7"/>
        <v>0</v>
      </c>
      <c r="F14" s="69">
        <f t="shared" si="7"/>
        <v>0</v>
      </c>
      <c r="G14" s="69">
        <f t="shared" si="7"/>
        <v>0</v>
      </c>
      <c r="H14" s="69">
        <f t="shared" si="7"/>
        <v>0</v>
      </c>
      <c r="I14" s="8"/>
      <c r="J14" s="8"/>
      <c r="K14" s="8"/>
    </row>
    <row r="15" spans="1:11" s="11" customFormat="1" ht="12.75">
      <c r="A15" s="70" t="s">
        <v>159</v>
      </c>
      <c r="B15" s="68" t="s">
        <v>160</v>
      </c>
      <c r="C15" s="69">
        <f>C68</f>
        <v>0</v>
      </c>
      <c r="D15" s="69">
        <f aca="true" t="shared" si="8" ref="D15:H16">D68</f>
        <v>0</v>
      </c>
      <c r="E15" s="69">
        <f t="shared" si="8"/>
        <v>0</v>
      </c>
      <c r="F15" s="69">
        <f t="shared" si="8"/>
        <v>0</v>
      </c>
      <c r="G15" s="69">
        <f t="shared" si="8"/>
        <v>0</v>
      </c>
      <c r="H15" s="69">
        <f t="shared" si="8"/>
        <v>0</v>
      </c>
      <c r="I15" s="8"/>
      <c r="J15" s="8"/>
      <c r="K15" s="8"/>
    </row>
    <row r="16" spans="1:11" s="11" customFormat="1" ht="12.75">
      <c r="A16" s="70" t="s">
        <v>161</v>
      </c>
      <c r="B16" s="68" t="s">
        <v>162</v>
      </c>
      <c r="C16" s="69">
        <f>C69</f>
        <v>0</v>
      </c>
      <c r="D16" s="69">
        <f t="shared" si="8"/>
        <v>0</v>
      </c>
      <c r="E16" s="69">
        <f t="shared" si="8"/>
        <v>0</v>
      </c>
      <c r="F16" s="69">
        <f t="shared" si="8"/>
        <v>0</v>
      </c>
      <c r="G16" s="69">
        <f t="shared" si="8"/>
        <v>0</v>
      </c>
      <c r="H16" s="69">
        <f t="shared" si="8"/>
        <v>0</v>
      </c>
      <c r="I16" s="8"/>
      <c r="J16" s="8"/>
      <c r="K16" s="8"/>
    </row>
    <row r="17" spans="1:11" s="11" customFormat="1" ht="25.5">
      <c r="A17" s="70"/>
      <c r="B17" s="68" t="s">
        <v>367</v>
      </c>
      <c r="C17" s="69">
        <f aca="true" t="shared" si="9" ref="C17:H17">C163+C178</f>
        <v>0</v>
      </c>
      <c r="D17" s="69">
        <f t="shared" si="9"/>
        <v>0</v>
      </c>
      <c r="E17" s="69">
        <f t="shared" si="9"/>
        <v>0</v>
      </c>
      <c r="F17" s="69">
        <f t="shared" si="9"/>
        <v>0</v>
      </c>
      <c r="G17" s="69">
        <f t="shared" si="9"/>
        <v>-236231</v>
      </c>
      <c r="H17" s="69">
        <f t="shared" si="9"/>
        <v>8056</v>
      </c>
      <c r="I17" s="8"/>
      <c r="J17" s="8"/>
      <c r="K17" s="8"/>
    </row>
    <row r="18" spans="1:11" s="135" customFormat="1" ht="12.75">
      <c r="A18" s="133" t="s">
        <v>163</v>
      </c>
      <c r="B18" s="132" t="s">
        <v>164</v>
      </c>
      <c r="C18" s="131">
        <f aca="true" t="shared" si="10" ref="C18:H18">+C19+C15</f>
        <v>0</v>
      </c>
      <c r="D18" s="131">
        <f t="shared" si="10"/>
        <v>299085570</v>
      </c>
      <c r="E18" s="131">
        <f t="shared" si="10"/>
        <v>321047100</v>
      </c>
      <c r="F18" s="131">
        <f t="shared" si="10"/>
        <v>274780660</v>
      </c>
      <c r="G18" s="131">
        <f t="shared" si="10"/>
        <v>241280369</v>
      </c>
      <c r="H18" s="131">
        <f t="shared" si="10"/>
        <v>29429884</v>
      </c>
      <c r="I18" s="134"/>
      <c r="J18" s="134"/>
      <c r="K18" s="134"/>
    </row>
    <row r="19" spans="1:11" s="135" customFormat="1" ht="12.75">
      <c r="A19" s="133" t="s">
        <v>165</v>
      </c>
      <c r="B19" s="132" t="s">
        <v>150</v>
      </c>
      <c r="C19" s="131">
        <f aca="true" t="shared" si="11" ref="C19:H19">C9+C10+C11+C12+C13+C14+C163</f>
        <v>0</v>
      </c>
      <c r="D19" s="131">
        <f t="shared" si="11"/>
        <v>299085570</v>
      </c>
      <c r="E19" s="131">
        <f t="shared" si="11"/>
        <v>321047100</v>
      </c>
      <c r="F19" s="131">
        <f t="shared" si="11"/>
        <v>274780660</v>
      </c>
      <c r="G19" s="131">
        <f t="shared" si="11"/>
        <v>241280369</v>
      </c>
      <c r="H19" s="131">
        <f t="shared" si="11"/>
        <v>29429884</v>
      </c>
      <c r="I19" s="134"/>
      <c r="J19" s="134"/>
      <c r="K19" s="134"/>
    </row>
    <row r="20" spans="1:11" s="11" customFormat="1" ht="12.75">
      <c r="A20" s="70" t="s">
        <v>166</v>
      </c>
      <c r="B20" s="68" t="s">
        <v>167</v>
      </c>
      <c r="C20" s="69">
        <f aca="true" t="shared" si="12" ref="C20:H20">+C21+C67+C163</f>
        <v>0</v>
      </c>
      <c r="D20" s="69">
        <f t="shared" si="12"/>
        <v>299085570</v>
      </c>
      <c r="E20" s="69">
        <f t="shared" si="12"/>
        <v>299516540</v>
      </c>
      <c r="F20" s="69">
        <f t="shared" si="12"/>
        <v>257152100</v>
      </c>
      <c r="G20" s="69">
        <f t="shared" si="12"/>
        <v>226001974</v>
      </c>
      <c r="H20" s="69">
        <f t="shared" si="12"/>
        <v>27530658</v>
      </c>
      <c r="I20" s="8"/>
      <c r="J20" s="8"/>
      <c r="K20" s="8"/>
    </row>
    <row r="21" spans="1:11" s="11" customFormat="1" ht="12.75">
      <c r="A21" s="70" t="s">
        <v>168</v>
      </c>
      <c r="B21" s="68" t="s">
        <v>150</v>
      </c>
      <c r="C21" s="69">
        <f aca="true" t="shared" si="13" ref="C21:H21">+C22+C35+C62+C164+C65</f>
        <v>0</v>
      </c>
      <c r="D21" s="69">
        <f t="shared" si="13"/>
        <v>299085570</v>
      </c>
      <c r="E21" s="69">
        <f t="shared" si="13"/>
        <v>299516540</v>
      </c>
      <c r="F21" s="69">
        <f t="shared" si="13"/>
        <v>257152100</v>
      </c>
      <c r="G21" s="69">
        <f t="shared" si="13"/>
        <v>226235834</v>
      </c>
      <c r="H21" s="69">
        <f t="shared" si="13"/>
        <v>27522602</v>
      </c>
      <c r="I21" s="8"/>
      <c r="J21" s="8"/>
      <c r="K21" s="8"/>
    </row>
    <row r="22" spans="1:11" s="11" customFormat="1" ht="12.75">
      <c r="A22" s="70" t="s">
        <v>169</v>
      </c>
      <c r="B22" s="68" t="s">
        <v>152</v>
      </c>
      <c r="C22" s="69">
        <f aca="true" t="shared" si="14" ref="C22:H22">+C23+C29</f>
        <v>0</v>
      </c>
      <c r="D22" s="69">
        <f t="shared" si="14"/>
        <v>0</v>
      </c>
      <c r="E22" s="69">
        <f t="shared" si="14"/>
        <v>4376120</v>
      </c>
      <c r="F22" s="69">
        <f t="shared" si="14"/>
        <v>3501960</v>
      </c>
      <c r="G22" s="69">
        <f t="shared" si="14"/>
        <v>3094333</v>
      </c>
      <c r="H22" s="69">
        <f t="shared" si="14"/>
        <v>389926</v>
      </c>
      <c r="I22" s="8"/>
      <c r="J22" s="8"/>
      <c r="K22" s="8"/>
    </row>
    <row r="23" spans="1:11" s="11" customFormat="1" ht="12.75">
      <c r="A23" s="70" t="s">
        <v>170</v>
      </c>
      <c r="B23" s="68" t="s">
        <v>171</v>
      </c>
      <c r="C23" s="69">
        <f aca="true" t="shared" si="15" ref="C23:H23">C24+C25+C26+C27+C28</f>
        <v>0</v>
      </c>
      <c r="D23" s="69">
        <f t="shared" si="15"/>
        <v>0</v>
      </c>
      <c r="E23" s="69">
        <f t="shared" si="15"/>
        <v>3637070</v>
      </c>
      <c r="F23" s="69">
        <f t="shared" si="15"/>
        <v>2858660</v>
      </c>
      <c r="G23" s="69">
        <f t="shared" si="15"/>
        <v>2527273</v>
      </c>
      <c r="H23" s="69">
        <f t="shared" si="15"/>
        <v>318385</v>
      </c>
      <c r="I23" s="8"/>
      <c r="J23" s="8"/>
      <c r="K23" s="8"/>
    </row>
    <row r="24" spans="1:11" s="11" customFormat="1" ht="12.75">
      <c r="A24" s="80" t="s">
        <v>172</v>
      </c>
      <c r="B24" s="71" t="s">
        <v>334</v>
      </c>
      <c r="C24" s="72"/>
      <c r="D24" s="10"/>
      <c r="E24" s="10">
        <v>3565070</v>
      </c>
      <c r="F24" s="10">
        <v>2806760</v>
      </c>
      <c r="G24" s="7">
        <v>2495498</v>
      </c>
      <c r="H24" s="7">
        <v>310830</v>
      </c>
      <c r="I24" s="8"/>
      <c r="J24" s="8"/>
      <c r="K24" s="8"/>
    </row>
    <row r="25" spans="1:11" ht="12.75">
      <c r="A25" s="80" t="s">
        <v>173</v>
      </c>
      <c r="B25" s="73" t="s">
        <v>174</v>
      </c>
      <c r="C25" s="72"/>
      <c r="D25" s="10"/>
      <c r="E25" s="10">
        <v>20000</v>
      </c>
      <c r="F25" s="10">
        <v>14420</v>
      </c>
      <c r="G25" s="7">
        <v>9062</v>
      </c>
      <c r="H25" s="7">
        <v>1050</v>
      </c>
      <c r="I25" s="8"/>
      <c r="J25" s="8"/>
      <c r="K25" s="8"/>
    </row>
    <row r="26" spans="1:11" ht="12.75" customHeight="1">
      <c r="A26" s="80" t="s">
        <v>175</v>
      </c>
      <c r="B26" s="73" t="s">
        <v>176</v>
      </c>
      <c r="C26" s="72"/>
      <c r="D26" s="10"/>
      <c r="E26" s="10">
        <v>2000</v>
      </c>
      <c r="F26" s="10">
        <v>1420</v>
      </c>
      <c r="G26" s="7">
        <v>527</v>
      </c>
      <c r="H26" s="7">
        <v>85</v>
      </c>
      <c r="I26" s="8"/>
      <c r="J26" s="8"/>
      <c r="K26" s="8"/>
    </row>
    <row r="27" spans="1:11" ht="12.75">
      <c r="A27" s="80" t="s">
        <v>348</v>
      </c>
      <c r="B27" s="73" t="s">
        <v>177</v>
      </c>
      <c r="C27" s="72"/>
      <c r="D27" s="10"/>
      <c r="E27" s="10">
        <v>0</v>
      </c>
      <c r="F27" s="10"/>
      <c r="G27" s="7"/>
      <c r="H27" s="7"/>
      <c r="I27" s="8"/>
      <c r="J27" s="8"/>
      <c r="K27" s="8"/>
    </row>
    <row r="28" spans="1:11" ht="12.75">
      <c r="A28" s="80" t="s">
        <v>178</v>
      </c>
      <c r="B28" s="73" t="s">
        <v>368</v>
      </c>
      <c r="C28" s="72"/>
      <c r="D28" s="10"/>
      <c r="E28" s="10">
        <v>50000</v>
      </c>
      <c r="F28" s="10">
        <v>36060</v>
      </c>
      <c r="G28" s="7">
        <v>22186</v>
      </c>
      <c r="H28" s="7">
        <v>6420</v>
      </c>
      <c r="I28" s="8"/>
      <c r="J28" s="8"/>
      <c r="K28" s="8"/>
    </row>
    <row r="29" spans="1:11" ht="12" customHeight="1">
      <c r="A29" s="70" t="s">
        <v>179</v>
      </c>
      <c r="B29" s="68" t="s">
        <v>180</v>
      </c>
      <c r="C29" s="69">
        <f aca="true" t="shared" si="16" ref="C29:H29">+C30+C31+C32+C33+C34</f>
        <v>0</v>
      </c>
      <c r="D29" s="69">
        <f t="shared" si="16"/>
        <v>0</v>
      </c>
      <c r="E29" s="69">
        <f t="shared" si="16"/>
        <v>739050</v>
      </c>
      <c r="F29" s="69">
        <f t="shared" si="16"/>
        <v>643300</v>
      </c>
      <c r="G29" s="69">
        <f t="shared" si="16"/>
        <v>567060</v>
      </c>
      <c r="H29" s="69">
        <f t="shared" si="16"/>
        <v>71541</v>
      </c>
      <c r="I29" s="8"/>
      <c r="J29" s="8"/>
      <c r="K29" s="8"/>
    </row>
    <row r="30" spans="1:11" ht="13.5" customHeight="1">
      <c r="A30" s="80" t="s">
        <v>181</v>
      </c>
      <c r="B30" s="73" t="s">
        <v>182</v>
      </c>
      <c r="C30" s="72"/>
      <c r="D30" s="10"/>
      <c r="E30" s="10">
        <v>515240</v>
      </c>
      <c r="F30" s="10">
        <v>451370</v>
      </c>
      <c r="G30" s="7">
        <v>397202</v>
      </c>
      <c r="H30" s="7">
        <v>49519</v>
      </c>
      <c r="I30" s="8"/>
      <c r="J30" s="8"/>
      <c r="K30" s="8"/>
    </row>
    <row r="31" spans="1:11" ht="12.75">
      <c r="A31" s="80" t="s">
        <v>183</v>
      </c>
      <c r="B31" s="73" t="s">
        <v>184</v>
      </c>
      <c r="C31" s="72"/>
      <c r="D31" s="10"/>
      <c r="E31" s="10">
        <v>16300</v>
      </c>
      <c r="F31" s="10">
        <v>14290</v>
      </c>
      <c r="G31" s="7">
        <v>12581</v>
      </c>
      <c r="H31" s="7">
        <v>1585</v>
      </c>
      <c r="I31" s="8"/>
      <c r="J31" s="8"/>
      <c r="K31" s="8"/>
    </row>
    <row r="32" spans="1:11" ht="12.75">
      <c r="A32" s="80" t="s">
        <v>185</v>
      </c>
      <c r="B32" s="73" t="s">
        <v>186</v>
      </c>
      <c r="C32" s="72"/>
      <c r="D32" s="10"/>
      <c r="E32" s="10">
        <v>169430</v>
      </c>
      <c r="F32" s="10">
        <v>148640</v>
      </c>
      <c r="G32" s="7">
        <v>131390</v>
      </c>
      <c r="H32" s="7">
        <v>16552</v>
      </c>
      <c r="I32" s="8"/>
      <c r="J32" s="8"/>
      <c r="K32" s="8"/>
    </row>
    <row r="33" spans="1:11" ht="12.75">
      <c r="A33" s="80" t="s">
        <v>187</v>
      </c>
      <c r="B33" s="74" t="s">
        <v>188</v>
      </c>
      <c r="C33" s="72"/>
      <c r="D33" s="10"/>
      <c r="E33" s="10">
        <v>5510</v>
      </c>
      <c r="F33" s="10">
        <v>4490</v>
      </c>
      <c r="G33" s="7">
        <v>3766</v>
      </c>
      <c r="H33" s="7">
        <v>469</v>
      </c>
      <c r="I33" s="8"/>
      <c r="J33" s="8"/>
      <c r="K33" s="8"/>
    </row>
    <row r="34" spans="1:11" ht="12.75">
      <c r="A34" s="80" t="s">
        <v>189</v>
      </c>
      <c r="B34" s="74" t="s">
        <v>190</v>
      </c>
      <c r="C34" s="72"/>
      <c r="D34" s="10"/>
      <c r="E34" s="10">
        <v>32570</v>
      </c>
      <c r="F34" s="10">
        <v>24510</v>
      </c>
      <c r="G34" s="10">
        <v>22121</v>
      </c>
      <c r="H34" s="10">
        <v>3416</v>
      </c>
      <c r="I34" s="8"/>
      <c r="J34" s="8"/>
      <c r="K34" s="8"/>
    </row>
    <row r="35" spans="1:11" s="11" customFormat="1" ht="12.75">
      <c r="A35" s="70" t="s">
        <v>191</v>
      </c>
      <c r="B35" s="68" t="s">
        <v>154</v>
      </c>
      <c r="C35" s="69">
        <f aca="true" t="shared" si="17" ref="C35:H35">+C36+C50+C49+C52+C55+C57+C58+C59+C56</f>
        <v>0</v>
      </c>
      <c r="D35" s="69">
        <f t="shared" si="17"/>
        <v>269179470</v>
      </c>
      <c r="E35" s="69">
        <f t="shared" si="17"/>
        <v>265234320</v>
      </c>
      <c r="F35" s="69">
        <f t="shared" si="17"/>
        <v>223744040</v>
      </c>
      <c r="G35" s="69">
        <f t="shared" si="17"/>
        <v>193257879</v>
      </c>
      <c r="H35" s="69">
        <f t="shared" si="17"/>
        <v>22023067</v>
      </c>
      <c r="I35" s="8"/>
      <c r="J35" s="8"/>
      <c r="K35" s="8"/>
    </row>
    <row r="36" spans="1:11" s="11" customFormat="1" ht="12.75">
      <c r="A36" s="70" t="s">
        <v>192</v>
      </c>
      <c r="B36" s="68" t="s">
        <v>193</v>
      </c>
      <c r="C36" s="69">
        <f aca="true" t="shared" si="18" ref="C36:H36">+C37+C38+C39+C40+C41+C42+C43+C44+C46</f>
        <v>0</v>
      </c>
      <c r="D36" s="69">
        <f t="shared" si="18"/>
        <v>269179470</v>
      </c>
      <c r="E36" s="69">
        <f t="shared" si="18"/>
        <v>265111360</v>
      </c>
      <c r="F36" s="69">
        <f t="shared" si="18"/>
        <v>223643580</v>
      </c>
      <c r="G36" s="69">
        <f t="shared" si="18"/>
        <v>193183298</v>
      </c>
      <c r="H36" s="69">
        <f t="shared" si="18"/>
        <v>22020042</v>
      </c>
      <c r="I36" s="8"/>
      <c r="J36" s="8"/>
      <c r="K36" s="8"/>
    </row>
    <row r="37" spans="1:11" ht="12.75">
      <c r="A37" s="80" t="s">
        <v>194</v>
      </c>
      <c r="B37" s="73" t="s">
        <v>195</v>
      </c>
      <c r="C37" s="72"/>
      <c r="D37" s="10"/>
      <c r="E37" s="10">
        <v>29000</v>
      </c>
      <c r="F37" s="10">
        <v>21000</v>
      </c>
      <c r="G37" s="7">
        <v>18298</v>
      </c>
      <c r="H37" s="7">
        <v>2620</v>
      </c>
      <c r="I37" s="8"/>
      <c r="J37" s="8"/>
      <c r="K37" s="8"/>
    </row>
    <row r="38" spans="1:11" ht="12.75">
      <c r="A38" s="80" t="s">
        <v>196</v>
      </c>
      <c r="B38" s="73" t="s">
        <v>197</v>
      </c>
      <c r="C38" s="72"/>
      <c r="D38" s="10"/>
      <c r="E38" s="10">
        <v>0</v>
      </c>
      <c r="F38" s="10">
        <v>0</v>
      </c>
      <c r="G38" s="7"/>
      <c r="H38" s="7"/>
      <c r="I38" s="8"/>
      <c r="J38" s="8"/>
      <c r="K38" s="8"/>
    </row>
    <row r="39" spans="1:11" ht="12.75">
      <c r="A39" s="80" t="s">
        <v>198</v>
      </c>
      <c r="B39" s="73" t="s">
        <v>199</v>
      </c>
      <c r="C39" s="72"/>
      <c r="D39" s="10"/>
      <c r="E39" s="10">
        <v>95000</v>
      </c>
      <c r="F39" s="10">
        <v>72500</v>
      </c>
      <c r="G39" s="7">
        <v>64356</v>
      </c>
      <c r="H39" s="7">
        <v>3056</v>
      </c>
      <c r="I39" s="8"/>
      <c r="J39" s="8"/>
      <c r="K39" s="8"/>
    </row>
    <row r="40" spans="1:11" ht="12.75">
      <c r="A40" s="80" t="s">
        <v>200</v>
      </c>
      <c r="B40" s="73" t="s">
        <v>201</v>
      </c>
      <c r="C40" s="72"/>
      <c r="D40" s="10"/>
      <c r="E40" s="10">
        <v>9000</v>
      </c>
      <c r="F40" s="10">
        <v>6250</v>
      </c>
      <c r="G40" s="7">
        <v>5330</v>
      </c>
      <c r="H40" s="7">
        <v>838</v>
      </c>
      <c r="I40" s="8"/>
      <c r="J40" s="8"/>
      <c r="K40" s="8"/>
    </row>
    <row r="41" spans="1:11" ht="12.75">
      <c r="A41" s="80" t="s">
        <v>202</v>
      </c>
      <c r="B41" s="73" t="s">
        <v>203</v>
      </c>
      <c r="C41" s="72"/>
      <c r="D41" s="10"/>
      <c r="E41" s="10">
        <v>14000</v>
      </c>
      <c r="F41" s="10">
        <v>10000</v>
      </c>
      <c r="G41" s="7">
        <v>7000</v>
      </c>
      <c r="H41" s="7">
        <v>0</v>
      </c>
      <c r="I41" s="8"/>
      <c r="J41" s="8"/>
      <c r="K41" s="8"/>
    </row>
    <row r="42" spans="1:11" ht="12.75">
      <c r="A42" s="80" t="s">
        <v>204</v>
      </c>
      <c r="B42" s="73" t="s">
        <v>205</v>
      </c>
      <c r="C42" s="72"/>
      <c r="D42" s="10"/>
      <c r="E42" s="10">
        <v>0</v>
      </c>
      <c r="F42" s="10">
        <v>0</v>
      </c>
      <c r="G42" s="7"/>
      <c r="H42" s="7"/>
      <c r="I42" s="8"/>
      <c r="J42" s="8"/>
      <c r="K42" s="8"/>
    </row>
    <row r="43" spans="1:11" ht="12.75">
      <c r="A43" s="80" t="s">
        <v>206</v>
      </c>
      <c r="B43" s="73" t="s">
        <v>207</v>
      </c>
      <c r="C43" s="72"/>
      <c r="D43" s="10"/>
      <c r="E43" s="10">
        <v>34000</v>
      </c>
      <c r="F43" s="10">
        <v>26000</v>
      </c>
      <c r="G43" s="10">
        <v>26000</v>
      </c>
      <c r="H43" s="10">
        <v>1995</v>
      </c>
      <c r="I43" s="8"/>
      <c r="J43" s="8"/>
      <c r="K43" s="8"/>
    </row>
    <row r="44" spans="1:11" s="11" customFormat="1" ht="15">
      <c r="A44" s="70" t="s">
        <v>208</v>
      </c>
      <c r="B44" s="68" t="s">
        <v>209</v>
      </c>
      <c r="C44" s="75">
        <f aca="true" t="shared" si="19" ref="C44:H44">+C45+C78</f>
        <v>0</v>
      </c>
      <c r="D44" s="75">
        <f t="shared" si="19"/>
        <v>269179470</v>
      </c>
      <c r="E44" s="75">
        <f t="shared" si="19"/>
        <v>264746360</v>
      </c>
      <c r="F44" s="75">
        <f t="shared" si="19"/>
        <v>223374940</v>
      </c>
      <c r="G44" s="75">
        <f t="shared" si="19"/>
        <v>192946868</v>
      </c>
      <c r="H44" s="75">
        <f t="shared" si="19"/>
        <v>21996637</v>
      </c>
      <c r="I44" s="8"/>
      <c r="J44" s="8"/>
      <c r="K44" s="8"/>
    </row>
    <row r="45" spans="1:11" s="115" customFormat="1" ht="14.25">
      <c r="A45" s="112"/>
      <c r="B45" s="76" t="s">
        <v>210</v>
      </c>
      <c r="C45" s="77"/>
      <c r="D45" s="10"/>
      <c r="E45" s="10">
        <v>4000</v>
      </c>
      <c r="F45" s="10">
        <v>3000</v>
      </c>
      <c r="G45" s="7">
        <v>2491</v>
      </c>
      <c r="H45" s="7">
        <v>220</v>
      </c>
      <c r="I45" s="8"/>
      <c r="J45" s="8"/>
      <c r="K45" s="8"/>
    </row>
    <row r="46" spans="1:11" ht="12.75">
      <c r="A46" s="80" t="s">
        <v>211</v>
      </c>
      <c r="B46" s="73" t="s">
        <v>212</v>
      </c>
      <c r="C46" s="72"/>
      <c r="D46" s="10"/>
      <c r="E46" s="10">
        <v>184000</v>
      </c>
      <c r="F46" s="10">
        <v>132890</v>
      </c>
      <c r="G46" s="10">
        <v>115446</v>
      </c>
      <c r="H46" s="10">
        <v>14896</v>
      </c>
      <c r="I46" s="8"/>
      <c r="J46" s="8"/>
      <c r="K46" s="8"/>
    </row>
    <row r="47" spans="1:11" s="11" customFormat="1" ht="12.75">
      <c r="A47" s="80"/>
      <c r="B47" s="73" t="s">
        <v>213</v>
      </c>
      <c r="C47" s="72"/>
      <c r="D47" s="10"/>
      <c r="E47" s="10"/>
      <c r="F47" s="10"/>
      <c r="G47" s="10"/>
      <c r="H47" s="10"/>
      <c r="I47" s="8"/>
      <c r="J47" s="8"/>
      <c r="K47" s="8"/>
    </row>
    <row r="48" spans="1:11" s="11" customFormat="1" ht="26.25" customHeight="1">
      <c r="A48" s="80"/>
      <c r="B48" s="73" t="s">
        <v>369</v>
      </c>
      <c r="C48" s="72"/>
      <c r="D48" s="10"/>
      <c r="E48" s="10">
        <v>25000</v>
      </c>
      <c r="F48" s="10">
        <v>13890</v>
      </c>
      <c r="G48" s="10">
        <v>10981</v>
      </c>
      <c r="H48" s="10">
        <v>2745</v>
      </c>
      <c r="I48" s="8"/>
      <c r="J48" s="8"/>
      <c r="K48" s="8"/>
    </row>
    <row r="49" spans="1:11" s="11" customFormat="1" ht="14.25" customHeight="1">
      <c r="A49" s="70" t="s">
        <v>214</v>
      </c>
      <c r="B49" s="73" t="s">
        <v>215</v>
      </c>
      <c r="C49" s="72"/>
      <c r="D49" s="10"/>
      <c r="E49" s="10"/>
      <c r="F49" s="10"/>
      <c r="G49" s="10"/>
      <c r="H49" s="10"/>
      <c r="I49" s="8"/>
      <c r="J49" s="8"/>
      <c r="K49" s="8"/>
    </row>
    <row r="50" spans="1:11" ht="12.75">
      <c r="A50" s="70" t="s">
        <v>216</v>
      </c>
      <c r="B50" s="68" t="s">
        <v>217</v>
      </c>
      <c r="C50" s="78">
        <f aca="true" t="shared" si="20" ref="C50:H50">+C51</f>
        <v>0</v>
      </c>
      <c r="D50" s="78">
        <f t="shared" si="20"/>
        <v>0</v>
      </c>
      <c r="E50" s="78">
        <f t="shared" si="20"/>
        <v>40000</v>
      </c>
      <c r="F50" s="78">
        <f t="shared" si="20"/>
        <v>29000</v>
      </c>
      <c r="G50" s="78">
        <f t="shared" si="20"/>
        <v>13587</v>
      </c>
      <c r="H50" s="78">
        <f t="shared" si="20"/>
        <v>587</v>
      </c>
      <c r="I50" s="8"/>
      <c r="J50" s="8"/>
      <c r="K50" s="8"/>
    </row>
    <row r="51" spans="1:11" s="11" customFormat="1" ht="12.75">
      <c r="A51" s="80" t="s">
        <v>218</v>
      </c>
      <c r="B51" s="73" t="s">
        <v>219</v>
      </c>
      <c r="C51" s="72"/>
      <c r="D51" s="10"/>
      <c r="E51" s="10">
        <v>40000</v>
      </c>
      <c r="F51" s="10">
        <v>29000</v>
      </c>
      <c r="G51" s="10">
        <v>13587</v>
      </c>
      <c r="H51" s="10">
        <v>587</v>
      </c>
      <c r="I51" s="8"/>
      <c r="J51" s="8"/>
      <c r="K51" s="8"/>
    </row>
    <row r="52" spans="1:11" s="11" customFormat="1" ht="12.75">
      <c r="A52" s="70" t="s">
        <v>220</v>
      </c>
      <c r="B52" s="68" t="s">
        <v>221</v>
      </c>
      <c r="C52" s="69">
        <f aca="true" t="shared" si="21" ref="C52:H52">+C53+C54</f>
        <v>0</v>
      </c>
      <c r="D52" s="69">
        <f t="shared" si="21"/>
        <v>0</v>
      </c>
      <c r="E52" s="69">
        <f t="shared" si="21"/>
        <v>21000</v>
      </c>
      <c r="F52" s="69">
        <f t="shared" si="21"/>
        <v>15000</v>
      </c>
      <c r="G52" s="69">
        <f t="shared" si="21"/>
        <v>9040</v>
      </c>
      <c r="H52" s="69">
        <f t="shared" si="21"/>
        <v>938</v>
      </c>
      <c r="I52" s="8"/>
      <c r="J52" s="8"/>
      <c r="K52" s="8"/>
    </row>
    <row r="53" spans="1:11" ht="12.75">
      <c r="A53" s="70" t="s">
        <v>222</v>
      </c>
      <c r="B53" s="73" t="s">
        <v>223</v>
      </c>
      <c r="C53" s="72"/>
      <c r="D53" s="10"/>
      <c r="E53" s="10">
        <v>21000</v>
      </c>
      <c r="F53" s="10">
        <v>15000</v>
      </c>
      <c r="G53" s="7">
        <v>9040</v>
      </c>
      <c r="H53" s="7">
        <v>938</v>
      </c>
      <c r="I53" s="8"/>
      <c r="J53" s="8"/>
      <c r="K53" s="8"/>
    </row>
    <row r="54" spans="1:11" ht="12.75">
      <c r="A54" s="70" t="s">
        <v>224</v>
      </c>
      <c r="B54" s="73" t="s">
        <v>225</v>
      </c>
      <c r="C54" s="72"/>
      <c r="D54" s="10"/>
      <c r="E54" s="10"/>
      <c r="F54" s="10"/>
      <c r="G54" s="7"/>
      <c r="H54" s="7"/>
      <c r="I54" s="8"/>
      <c r="J54" s="8"/>
      <c r="K54" s="8"/>
    </row>
    <row r="55" spans="1:11" ht="12.75">
      <c r="A55" s="80" t="s">
        <v>226</v>
      </c>
      <c r="B55" s="73" t="s">
        <v>227</v>
      </c>
      <c r="C55" s="72"/>
      <c r="D55" s="10"/>
      <c r="E55" s="10">
        <v>3000</v>
      </c>
      <c r="F55" s="10">
        <v>2000</v>
      </c>
      <c r="G55" s="7"/>
      <c r="H55" s="7"/>
      <c r="I55" s="8"/>
      <c r="J55" s="8"/>
      <c r="K55" s="8"/>
    </row>
    <row r="56" spans="1:11" ht="12.75">
      <c r="A56" s="80" t="s">
        <v>228</v>
      </c>
      <c r="B56" s="71" t="s">
        <v>229</v>
      </c>
      <c r="C56" s="72"/>
      <c r="D56" s="10"/>
      <c r="E56" s="10"/>
      <c r="F56" s="10"/>
      <c r="G56" s="7"/>
      <c r="H56" s="7"/>
      <c r="I56" s="8"/>
      <c r="J56" s="8"/>
      <c r="K56" s="8"/>
    </row>
    <row r="57" spans="1:11" ht="12.75">
      <c r="A57" s="80" t="s">
        <v>230</v>
      </c>
      <c r="B57" s="73" t="s">
        <v>231</v>
      </c>
      <c r="C57" s="72"/>
      <c r="D57" s="10"/>
      <c r="E57" s="10"/>
      <c r="F57" s="10"/>
      <c r="G57" s="7"/>
      <c r="H57" s="7"/>
      <c r="I57" s="8"/>
      <c r="J57" s="8"/>
      <c r="K57" s="8"/>
    </row>
    <row r="58" spans="1:11" ht="12.75">
      <c r="A58" s="80" t="s">
        <v>232</v>
      </c>
      <c r="B58" s="73" t="s">
        <v>233</v>
      </c>
      <c r="C58" s="72"/>
      <c r="D58" s="10"/>
      <c r="E58" s="10"/>
      <c r="F58" s="10"/>
      <c r="G58" s="10"/>
      <c r="H58" s="10"/>
      <c r="I58" s="8"/>
      <c r="J58" s="8"/>
      <c r="K58" s="8"/>
    </row>
    <row r="59" spans="1:11" s="11" customFormat="1" ht="12.75">
      <c r="A59" s="70" t="s">
        <v>234</v>
      </c>
      <c r="B59" s="68" t="s">
        <v>235</v>
      </c>
      <c r="C59" s="78">
        <f aca="true" t="shared" si="22" ref="C59:H59">+C60+C61</f>
        <v>0</v>
      </c>
      <c r="D59" s="78">
        <f t="shared" si="22"/>
        <v>0</v>
      </c>
      <c r="E59" s="78">
        <f t="shared" si="22"/>
        <v>58960</v>
      </c>
      <c r="F59" s="78">
        <f t="shared" si="22"/>
        <v>54460</v>
      </c>
      <c r="G59" s="78">
        <f t="shared" si="22"/>
        <v>51954</v>
      </c>
      <c r="H59" s="78">
        <f t="shared" si="22"/>
        <v>1500</v>
      </c>
      <c r="I59" s="8"/>
      <c r="J59" s="8"/>
      <c r="K59" s="8"/>
    </row>
    <row r="60" spans="1:11" ht="12.75">
      <c r="A60" s="80" t="s">
        <v>236</v>
      </c>
      <c r="B60" s="73" t="s">
        <v>237</v>
      </c>
      <c r="C60" s="72"/>
      <c r="D60" s="10"/>
      <c r="E60" s="10">
        <v>16000</v>
      </c>
      <c r="F60" s="10">
        <v>13500</v>
      </c>
      <c r="G60" s="7">
        <v>12000</v>
      </c>
      <c r="H60" s="7">
        <v>1500</v>
      </c>
      <c r="I60" s="8"/>
      <c r="J60" s="8"/>
      <c r="K60" s="8"/>
    </row>
    <row r="61" spans="1:11" ht="13.5" customHeight="1">
      <c r="A61" s="80" t="s">
        <v>238</v>
      </c>
      <c r="B61" s="73" t="s">
        <v>239</v>
      </c>
      <c r="C61" s="72"/>
      <c r="D61" s="10"/>
      <c r="E61" s="10">
        <v>42960</v>
      </c>
      <c r="F61" s="10">
        <v>40960</v>
      </c>
      <c r="G61" s="79">
        <v>39954</v>
      </c>
      <c r="H61" s="79"/>
      <c r="I61" s="8"/>
      <c r="J61" s="8"/>
      <c r="K61" s="8"/>
    </row>
    <row r="62" spans="1:11" s="11" customFormat="1" ht="12.75">
      <c r="A62" s="70" t="s">
        <v>240</v>
      </c>
      <c r="B62" s="68" t="s">
        <v>156</v>
      </c>
      <c r="C62" s="67">
        <f>+C63</f>
        <v>0</v>
      </c>
      <c r="D62" s="67">
        <f aca="true" t="shared" si="23" ref="D62:H63">+D63</f>
        <v>0</v>
      </c>
      <c r="E62" s="67">
        <f t="shared" si="23"/>
        <v>0</v>
      </c>
      <c r="F62" s="67">
        <f t="shared" si="23"/>
        <v>0</v>
      </c>
      <c r="G62" s="67">
        <f t="shared" si="23"/>
        <v>0</v>
      </c>
      <c r="H62" s="67">
        <f t="shared" si="23"/>
        <v>0</v>
      </c>
      <c r="I62" s="8"/>
      <c r="J62" s="8"/>
      <c r="K62" s="8"/>
    </row>
    <row r="63" spans="1:11" s="11" customFormat="1" ht="12.75">
      <c r="A63" s="80" t="s">
        <v>241</v>
      </c>
      <c r="B63" s="68" t="s">
        <v>242</v>
      </c>
      <c r="C63" s="67">
        <f>+C64</f>
        <v>0</v>
      </c>
      <c r="D63" s="67">
        <f t="shared" si="23"/>
        <v>0</v>
      </c>
      <c r="E63" s="67">
        <f t="shared" si="23"/>
        <v>0</v>
      </c>
      <c r="F63" s="67">
        <f t="shared" si="23"/>
        <v>0</v>
      </c>
      <c r="G63" s="67">
        <f t="shared" si="23"/>
        <v>0</v>
      </c>
      <c r="H63" s="67">
        <f t="shared" si="23"/>
        <v>0</v>
      </c>
      <c r="I63" s="8"/>
      <c r="J63" s="8"/>
      <c r="K63" s="8"/>
    </row>
    <row r="64" spans="1:11" ht="12.75">
      <c r="A64" s="80" t="s">
        <v>243</v>
      </c>
      <c r="B64" s="73" t="s">
        <v>244</v>
      </c>
      <c r="C64" s="72"/>
      <c r="D64" s="10"/>
      <c r="E64" s="10"/>
      <c r="F64" s="10"/>
      <c r="G64" s="10"/>
      <c r="H64" s="10"/>
      <c r="I64" s="8"/>
      <c r="J64" s="8"/>
      <c r="K64" s="8"/>
    </row>
    <row r="65" spans="1:11" s="11" customFormat="1" ht="12.75">
      <c r="A65" s="80"/>
      <c r="B65" s="124" t="s">
        <v>358</v>
      </c>
      <c r="C65" s="72">
        <f aca="true" t="shared" si="24" ref="C65:H65">C66</f>
        <v>0</v>
      </c>
      <c r="D65" s="72">
        <f t="shared" si="24"/>
        <v>0</v>
      </c>
      <c r="E65" s="72">
        <f t="shared" si="24"/>
        <v>0</v>
      </c>
      <c r="F65" s="72">
        <f t="shared" si="24"/>
        <v>0</v>
      </c>
      <c r="G65" s="72">
        <f t="shared" si="24"/>
        <v>0</v>
      </c>
      <c r="H65" s="72">
        <f t="shared" si="24"/>
        <v>0</v>
      </c>
      <c r="I65" s="8"/>
      <c r="J65" s="8"/>
      <c r="K65" s="8"/>
    </row>
    <row r="66" spans="1:11" s="11" customFormat="1" ht="12.75">
      <c r="A66" s="80"/>
      <c r="B66" s="73" t="s">
        <v>359</v>
      </c>
      <c r="C66" s="72"/>
      <c r="D66" s="10"/>
      <c r="E66" s="10"/>
      <c r="F66" s="10"/>
      <c r="G66" s="10"/>
      <c r="H66" s="10"/>
      <c r="I66" s="8"/>
      <c r="J66" s="8"/>
      <c r="K66" s="8"/>
    </row>
    <row r="67" spans="1:11" s="11" customFormat="1" ht="12.75">
      <c r="A67" s="70" t="s">
        <v>245</v>
      </c>
      <c r="B67" s="68" t="s">
        <v>160</v>
      </c>
      <c r="C67" s="69">
        <f aca="true" t="shared" si="25" ref="C67:H67">+C68</f>
        <v>0</v>
      </c>
      <c r="D67" s="69">
        <f t="shared" si="25"/>
        <v>0</v>
      </c>
      <c r="E67" s="69">
        <f t="shared" si="25"/>
        <v>0</v>
      </c>
      <c r="F67" s="69">
        <f t="shared" si="25"/>
        <v>0</v>
      </c>
      <c r="G67" s="69">
        <f t="shared" si="25"/>
        <v>0</v>
      </c>
      <c r="H67" s="69">
        <f t="shared" si="25"/>
        <v>0</v>
      </c>
      <c r="I67" s="8"/>
      <c r="J67" s="8"/>
      <c r="K67" s="8"/>
    </row>
    <row r="68" spans="1:11" s="11" customFormat="1" ht="12.75">
      <c r="A68" s="70" t="s">
        <v>246</v>
      </c>
      <c r="B68" s="68" t="s">
        <v>162</v>
      </c>
      <c r="C68" s="69">
        <f aca="true" t="shared" si="26" ref="C68:H68">+C69+C74</f>
        <v>0</v>
      </c>
      <c r="D68" s="69">
        <f t="shared" si="26"/>
        <v>0</v>
      </c>
      <c r="E68" s="69">
        <f t="shared" si="26"/>
        <v>0</v>
      </c>
      <c r="F68" s="69">
        <f t="shared" si="26"/>
        <v>0</v>
      </c>
      <c r="G68" s="69">
        <f t="shared" si="26"/>
        <v>0</v>
      </c>
      <c r="H68" s="69">
        <f t="shared" si="26"/>
        <v>0</v>
      </c>
      <c r="I68" s="8"/>
      <c r="J68" s="8"/>
      <c r="K68" s="8"/>
    </row>
    <row r="69" spans="1:11" s="11" customFormat="1" ht="12.75">
      <c r="A69" s="70" t="s">
        <v>247</v>
      </c>
      <c r="B69" s="68" t="s">
        <v>248</v>
      </c>
      <c r="C69" s="69">
        <f aca="true" t="shared" si="27" ref="C69:H69">+C71+C73+C72+C70</f>
        <v>0</v>
      </c>
      <c r="D69" s="69">
        <f t="shared" si="27"/>
        <v>0</v>
      </c>
      <c r="E69" s="69">
        <f t="shared" si="27"/>
        <v>0</v>
      </c>
      <c r="F69" s="69">
        <f t="shared" si="27"/>
        <v>0</v>
      </c>
      <c r="G69" s="69">
        <f t="shared" si="27"/>
        <v>0</v>
      </c>
      <c r="H69" s="69">
        <f t="shared" si="27"/>
        <v>0</v>
      </c>
      <c r="I69" s="8"/>
      <c r="J69" s="8"/>
      <c r="K69" s="8"/>
    </row>
    <row r="70" spans="1:11" s="11" customFormat="1" ht="12.75">
      <c r="A70" s="70"/>
      <c r="B70" s="81" t="s">
        <v>249</v>
      </c>
      <c r="C70" s="69"/>
      <c r="D70" s="10"/>
      <c r="E70" s="10"/>
      <c r="F70" s="10"/>
      <c r="G70" s="7"/>
      <c r="H70" s="7"/>
      <c r="I70" s="8"/>
      <c r="J70" s="8"/>
      <c r="K70" s="8"/>
    </row>
    <row r="71" spans="1:11" ht="12.75">
      <c r="A71" s="80" t="s">
        <v>250</v>
      </c>
      <c r="B71" s="73" t="s">
        <v>251</v>
      </c>
      <c r="C71" s="72"/>
      <c r="D71" s="10"/>
      <c r="E71" s="10"/>
      <c r="F71" s="10"/>
      <c r="G71" s="7"/>
      <c r="H71" s="7"/>
      <c r="I71" s="8"/>
      <c r="J71" s="8"/>
      <c r="K71" s="8"/>
    </row>
    <row r="72" spans="1:11" ht="12.75">
      <c r="A72" s="80" t="s">
        <v>252</v>
      </c>
      <c r="B72" s="71" t="s">
        <v>253</v>
      </c>
      <c r="C72" s="72"/>
      <c r="D72" s="10"/>
      <c r="E72" s="10"/>
      <c r="F72" s="10"/>
      <c r="G72" s="7"/>
      <c r="H72" s="7"/>
      <c r="I72" s="8"/>
      <c r="J72" s="8"/>
      <c r="K72" s="8"/>
    </row>
    <row r="73" spans="1:11" ht="12.75">
      <c r="A73" s="80" t="s">
        <v>254</v>
      </c>
      <c r="B73" s="73" t="s">
        <v>255</v>
      </c>
      <c r="C73" s="72"/>
      <c r="D73" s="10"/>
      <c r="E73" s="10"/>
      <c r="F73" s="10"/>
      <c r="G73" s="7"/>
      <c r="H73" s="7"/>
      <c r="I73" s="8"/>
      <c r="J73" s="8"/>
      <c r="K73" s="8"/>
    </row>
    <row r="74" spans="1:11" ht="12.75">
      <c r="A74" s="113"/>
      <c r="B74" s="71" t="s">
        <v>256</v>
      </c>
      <c r="C74" s="72"/>
      <c r="D74" s="10"/>
      <c r="E74" s="10"/>
      <c r="F74" s="10"/>
      <c r="G74" s="7"/>
      <c r="H74" s="7"/>
      <c r="I74" s="8"/>
      <c r="J74" s="8"/>
      <c r="K74" s="8"/>
    </row>
    <row r="75" spans="1:11" ht="12.75">
      <c r="A75" s="80" t="s">
        <v>168</v>
      </c>
      <c r="B75" s="68" t="s">
        <v>257</v>
      </c>
      <c r="C75" s="72"/>
      <c r="D75" s="10"/>
      <c r="E75" s="10"/>
      <c r="F75" s="10"/>
      <c r="G75" s="7"/>
      <c r="H75" s="7"/>
      <c r="I75" s="8"/>
      <c r="J75" s="8"/>
      <c r="K75" s="8"/>
    </row>
    <row r="76" spans="1:11" ht="12.75">
      <c r="A76" s="80" t="s">
        <v>258</v>
      </c>
      <c r="B76" s="68" t="s">
        <v>259</v>
      </c>
      <c r="C76" s="67">
        <f aca="true" t="shared" si="28" ref="C76:H76">+C35-C78+C22+C67+C164+C65</f>
        <v>0</v>
      </c>
      <c r="D76" s="67">
        <f t="shared" si="28"/>
        <v>29906100</v>
      </c>
      <c r="E76" s="67">
        <f t="shared" si="28"/>
        <v>34774180</v>
      </c>
      <c r="F76" s="67">
        <f t="shared" si="28"/>
        <v>33780160</v>
      </c>
      <c r="G76" s="67">
        <f t="shared" si="28"/>
        <v>33291457</v>
      </c>
      <c r="H76" s="67">
        <f t="shared" si="28"/>
        <v>5526185</v>
      </c>
      <c r="I76" s="8"/>
      <c r="J76" s="8"/>
      <c r="K76" s="8"/>
    </row>
    <row r="77" spans="1:11" s="115" customFormat="1" ht="11.25" customHeight="1">
      <c r="A77" s="80"/>
      <c r="B77" s="128" t="s">
        <v>364</v>
      </c>
      <c r="C77" s="67"/>
      <c r="D77" s="67"/>
      <c r="E77" s="67"/>
      <c r="F77" s="67"/>
      <c r="G77" s="67"/>
      <c r="H77" s="67"/>
      <c r="I77" s="8"/>
      <c r="J77" s="8"/>
      <c r="K77" s="8"/>
    </row>
    <row r="78" spans="1:11" s="115" customFormat="1" ht="15">
      <c r="A78" s="80"/>
      <c r="B78" s="76" t="s">
        <v>260</v>
      </c>
      <c r="C78" s="82">
        <f aca="true" t="shared" si="29" ref="C78:H78">+C79+C120+C144+C146+C159+C161</f>
        <v>0</v>
      </c>
      <c r="D78" s="82">
        <f t="shared" si="29"/>
        <v>269179470</v>
      </c>
      <c r="E78" s="82">
        <f t="shared" si="29"/>
        <v>264742360</v>
      </c>
      <c r="F78" s="82">
        <f t="shared" si="29"/>
        <v>223371940</v>
      </c>
      <c r="G78" s="82">
        <f t="shared" si="29"/>
        <v>192944377</v>
      </c>
      <c r="H78" s="82">
        <f t="shared" si="29"/>
        <v>21996417</v>
      </c>
      <c r="I78" s="8"/>
      <c r="J78" s="8"/>
      <c r="K78" s="8"/>
    </row>
    <row r="79" spans="1:11" s="115" customFormat="1" ht="25.5">
      <c r="A79" s="70" t="s">
        <v>261</v>
      </c>
      <c r="B79" s="68" t="s">
        <v>262</v>
      </c>
      <c r="C79" s="69">
        <f aca="true" t="shared" si="30" ref="C79:H79">+C80+C87+C100+C116+C118</f>
        <v>0</v>
      </c>
      <c r="D79" s="69">
        <f t="shared" si="30"/>
        <v>90944400</v>
      </c>
      <c r="E79" s="69">
        <f t="shared" si="30"/>
        <v>86800290</v>
      </c>
      <c r="F79" s="69">
        <f t="shared" si="30"/>
        <v>78747720</v>
      </c>
      <c r="G79" s="69">
        <f t="shared" si="30"/>
        <v>66978836</v>
      </c>
      <c r="H79" s="69">
        <f t="shared" si="30"/>
        <v>8740422</v>
      </c>
      <c r="I79" s="8"/>
      <c r="J79" s="8"/>
      <c r="K79" s="8"/>
    </row>
    <row r="80" spans="1:11" s="115" customFormat="1" ht="12.75">
      <c r="A80" s="80" t="s">
        <v>263</v>
      </c>
      <c r="B80" s="68" t="s">
        <v>264</v>
      </c>
      <c r="C80" s="67">
        <f aca="true" t="shared" si="31" ref="C80:H80">+C81+C84+C85+C82+C83</f>
        <v>0</v>
      </c>
      <c r="D80" s="67">
        <f t="shared" si="31"/>
        <v>44304060</v>
      </c>
      <c r="E80" s="67">
        <f t="shared" si="31"/>
        <v>40774060</v>
      </c>
      <c r="F80" s="67">
        <f t="shared" si="31"/>
        <v>40535270</v>
      </c>
      <c r="G80" s="67">
        <f t="shared" si="31"/>
        <v>36188016</v>
      </c>
      <c r="H80" s="67">
        <f t="shared" si="31"/>
        <v>4813471</v>
      </c>
      <c r="I80" s="8"/>
      <c r="J80" s="8"/>
      <c r="K80" s="8"/>
    </row>
    <row r="81" spans="1:11" s="115" customFormat="1" ht="12.75">
      <c r="A81" s="80"/>
      <c r="B81" s="71" t="s">
        <v>265</v>
      </c>
      <c r="C81" s="72"/>
      <c r="D81" s="10">
        <v>42823000</v>
      </c>
      <c r="E81" s="10">
        <v>39539000</v>
      </c>
      <c r="F81" s="10">
        <v>39539000</v>
      </c>
      <c r="G81" s="7">
        <v>35242531</v>
      </c>
      <c r="H81" s="7">
        <v>4685128</v>
      </c>
      <c r="I81" s="8"/>
      <c r="J81" s="8"/>
      <c r="K81" s="8"/>
    </row>
    <row r="82" spans="1:11" s="115" customFormat="1" ht="12.75">
      <c r="A82" s="80"/>
      <c r="B82" s="125" t="s">
        <v>377</v>
      </c>
      <c r="C82" s="72"/>
      <c r="D82" s="10"/>
      <c r="E82" s="10"/>
      <c r="F82" s="10"/>
      <c r="G82" s="7"/>
      <c r="H82" s="7"/>
      <c r="I82" s="8"/>
      <c r="J82" s="8"/>
      <c r="K82" s="8"/>
    </row>
    <row r="83" spans="1:11" ht="12.75">
      <c r="A83" s="80"/>
      <c r="B83" s="125" t="s">
        <v>378</v>
      </c>
      <c r="C83" s="72"/>
      <c r="D83" s="10"/>
      <c r="E83" s="10"/>
      <c r="F83" s="10"/>
      <c r="G83" s="7"/>
      <c r="H83" s="7"/>
      <c r="I83" s="8"/>
      <c r="J83" s="8"/>
      <c r="K83" s="8"/>
    </row>
    <row r="84" spans="1:11" ht="12.75">
      <c r="A84" s="80"/>
      <c r="B84" s="71" t="s">
        <v>266</v>
      </c>
      <c r="C84" s="72"/>
      <c r="D84" s="10">
        <v>6060</v>
      </c>
      <c r="E84" s="10">
        <v>6060</v>
      </c>
      <c r="F84" s="10">
        <v>6060</v>
      </c>
      <c r="G84" s="7">
        <v>6060</v>
      </c>
      <c r="H84" s="7"/>
      <c r="I84" s="8"/>
      <c r="J84" s="8"/>
      <c r="K84" s="8"/>
    </row>
    <row r="85" spans="1:11" ht="38.25">
      <c r="A85" s="80"/>
      <c r="B85" s="71" t="s">
        <v>375</v>
      </c>
      <c r="C85" s="72"/>
      <c r="D85" s="10">
        <v>1475000</v>
      </c>
      <c r="E85" s="10">
        <v>1229000</v>
      </c>
      <c r="F85" s="10">
        <v>990210</v>
      </c>
      <c r="G85" s="7">
        <v>939425</v>
      </c>
      <c r="H85" s="7">
        <v>128343</v>
      </c>
      <c r="I85" s="8"/>
      <c r="J85" s="8"/>
      <c r="K85" s="8"/>
    </row>
    <row r="86" spans="1:11" ht="12.75">
      <c r="A86" s="80"/>
      <c r="B86" s="71" t="s">
        <v>364</v>
      </c>
      <c r="C86" s="72"/>
      <c r="D86" s="10"/>
      <c r="E86" s="10"/>
      <c r="F86" s="10"/>
      <c r="G86" s="7">
        <v>-35859</v>
      </c>
      <c r="H86" s="7">
        <v>19665</v>
      </c>
      <c r="I86" s="8"/>
      <c r="J86" s="8"/>
      <c r="K86" s="8"/>
    </row>
    <row r="87" spans="1:11" ht="25.5">
      <c r="A87" s="80" t="s">
        <v>267</v>
      </c>
      <c r="B87" s="68" t="s">
        <v>268</v>
      </c>
      <c r="C87" s="72">
        <f aca="true" t="shared" si="32" ref="C87:H87">C88+C89+C90+C91+C92+C93+C95+C94+C96</f>
        <v>0</v>
      </c>
      <c r="D87" s="72">
        <f t="shared" si="32"/>
        <v>27980610</v>
      </c>
      <c r="E87" s="72">
        <f t="shared" si="32"/>
        <v>27416590</v>
      </c>
      <c r="F87" s="72">
        <f t="shared" si="32"/>
        <v>22854250</v>
      </c>
      <c r="G87" s="72">
        <f t="shared" si="32"/>
        <v>18351888</v>
      </c>
      <c r="H87" s="72">
        <f t="shared" si="32"/>
        <v>2205857</v>
      </c>
      <c r="I87" s="8"/>
      <c r="J87" s="8"/>
      <c r="K87" s="8"/>
    </row>
    <row r="88" spans="1:11" s="11" customFormat="1" ht="12.75">
      <c r="A88" s="80"/>
      <c r="B88" s="87" t="s">
        <v>269</v>
      </c>
      <c r="C88" s="72"/>
      <c r="D88" s="97">
        <v>303210</v>
      </c>
      <c r="E88" s="10">
        <v>394980</v>
      </c>
      <c r="F88" s="10">
        <v>331320</v>
      </c>
      <c r="G88" s="10">
        <v>236056</v>
      </c>
      <c r="H88" s="10">
        <v>19426</v>
      </c>
      <c r="I88" s="8"/>
      <c r="J88" s="8"/>
      <c r="K88" s="8"/>
    </row>
    <row r="89" spans="1:11" ht="12.75">
      <c r="A89" s="80"/>
      <c r="B89" s="87" t="s">
        <v>270</v>
      </c>
      <c r="C89" s="72"/>
      <c r="D89" s="97">
        <v>0</v>
      </c>
      <c r="E89" s="10">
        <v>0</v>
      </c>
      <c r="F89" s="10"/>
      <c r="G89" s="7"/>
      <c r="H89" s="7"/>
      <c r="I89" s="8"/>
      <c r="J89" s="8"/>
      <c r="K89" s="8"/>
    </row>
    <row r="90" spans="1:11" ht="12.75">
      <c r="A90" s="80"/>
      <c r="B90" s="87" t="s">
        <v>271</v>
      </c>
      <c r="C90" s="72"/>
      <c r="D90" s="97">
        <v>437630</v>
      </c>
      <c r="E90" s="10">
        <v>398850</v>
      </c>
      <c r="F90" s="10">
        <v>294530</v>
      </c>
      <c r="G90" s="7">
        <v>107163</v>
      </c>
      <c r="H90" s="7"/>
      <c r="I90" s="8"/>
      <c r="J90" s="8"/>
      <c r="K90" s="8"/>
    </row>
    <row r="91" spans="1:11" ht="12.75">
      <c r="A91" s="80"/>
      <c r="B91" s="87" t="s">
        <v>272</v>
      </c>
      <c r="C91" s="72"/>
      <c r="D91" s="97">
        <v>15090760</v>
      </c>
      <c r="E91" s="10">
        <v>15238650</v>
      </c>
      <c r="F91" s="10">
        <v>14014080</v>
      </c>
      <c r="G91" s="7">
        <v>12377759</v>
      </c>
      <c r="H91" s="7">
        <v>1635127</v>
      </c>
      <c r="I91" s="8"/>
      <c r="J91" s="8"/>
      <c r="K91" s="8"/>
    </row>
    <row r="92" spans="1:11" ht="12.75">
      <c r="A92" s="80"/>
      <c r="B92" s="91" t="s">
        <v>273</v>
      </c>
      <c r="C92" s="72"/>
      <c r="D92" s="98"/>
      <c r="E92" s="10"/>
      <c r="F92" s="10"/>
      <c r="G92" s="7"/>
      <c r="H92" s="7"/>
      <c r="I92" s="8"/>
      <c r="J92" s="8"/>
      <c r="K92" s="8"/>
    </row>
    <row r="93" spans="1:11" ht="25.5">
      <c r="A93" s="80"/>
      <c r="B93" s="87" t="s">
        <v>274</v>
      </c>
      <c r="C93" s="72"/>
      <c r="D93" s="97">
        <v>489240</v>
      </c>
      <c r="E93" s="10">
        <v>456480</v>
      </c>
      <c r="F93" s="10">
        <v>385210</v>
      </c>
      <c r="G93" s="7">
        <v>337330</v>
      </c>
      <c r="H93" s="7">
        <v>42290</v>
      </c>
      <c r="I93" s="8"/>
      <c r="J93" s="8"/>
      <c r="K93" s="8"/>
    </row>
    <row r="94" spans="1:11" ht="12.75">
      <c r="A94" s="80"/>
      <c r="B94" s="92" t="s">
        <v>275</v>
      </c>
      <c r="C94" s="72"/>
      <c r="D94" s="99"/>
      <c r="E94" s="10"/>
      <c r="F94" s="10"/>
      <c r="G94" s="7"/>
      <c r="H94" s="7"/>
      <c r="I94" s="8"/>
      <c r="J94" s="8"/>
      <c r="K94" s="8"/>
    </row>
    <row r="95" spans="1:11" ht="12.75">
      <c r="A95" s="80"/>
      <c r="B95" s="87" t="s">
        <v>370</v>
      </c>
      <c r="C95" s="72"/>
      <c r="D95" s="72">
        <v>6561200</v>
      </c>
      <c r="E95" s="72">
        <v>6488370</v>
      </c>
      <c r="F95" s="72">
        <v>5361180</v>
      </c>
      <c r="G95" s="72">
        <v>4220686</v>
      </c>
      <c r="H95" s="72">
        <v>427234</v>
      </c>
      <c r="I95" s="8"/>
      <c r="J95" s="8"/>
      <c r="K95" s="8"/>
    </row>
    <row r="96" spans="1:11" ht="25.5">
      <c r="A96" s="80"/>
      <c r="B96" s="126" t="s">
        <v>371</v>
      </c>
      <c r="C96" s="72">
        <f aca="true" t="shared" si="33" ref="C96:H96">C97+C98</f>
        <v>0</v>
      </c>
      <c r="D96" s="72">
        <f t="shared" si="33"/>
        <v>5098570</v>
      </c>
      <c r="E96" s="72">
        <f t="shared" si="33"/>
        <v>4439260</v>
      </c>
      <c r="F96" s="72">
        <f t="shared" si="33"/>
        <v>2467930</v>
      </c>
      <c r="G96" s="72">
        <f t="shared" si="33"/>
        <v>1072894</v>
      </c>
      <c r="H96" s="72">
        <f t="shared" si="33"/>
        <v>81780</v>
      </c>
      <c r="I96" s="8"/>
      <c r="J96" s="8"/>
      <c r="K96" s="8"/>
    </row>
    <row r="97" spans="1:11" ht="25.5">
      <c r="A97" s="80"/>
      <c r="B97" s="92" t="s">
        <v>372</v>
      </c>
      <c r="C97" s="72"/>
      <c r="D97" s="99">
        <v>5098570</v>
      </c>
      <c r="E97" s="10">
        <v>4439260</v>
      </c>
      <c r="F97" s="10">
        <v>2467930</v>
      </c>
      <c r="G97" s="7">
        <v>1072894</v>
      </c>
      <c r="H97" s="7">
        <v>81780</v>
      </c>
      <c r="I97" s="8"/>
      <c r="J97" s="8"/>
      <c r="K97" s="8"/>
    </row>
    <row r="98" spans="1:11" ht="12.75">
      <c r="A98" s="80"/>
      <c r="B98" s="92" t="s">
        <v>373</v>
      </c>
      <c r="C98" s="72"/>
      <c r="D98" s="99"/>
      <c r="E98" s="10"/>
      <c r="F98" s="10"/>
      <c r="G98" s="7"/>
      <c r="H98" s="7"/>
      <c r="I98" s="8"/>
      <c r="J98" s="8"/>
      <c r="K98" s="8"/>
    </row>
    <row r="99" spans="1:11" ht="12.75">
      <c r="A99" s="80"/>
      <c r="B99" s="92" t="s">
        <v>364</v>
      </c>
      <c r="C99" s="72"/>
      <c r="D99" s="99"/>
      <c r="E99" s="10"/>
      <c r="F99" s="10"/>
      <c r="G99" s="7"/>
      <c r="H99" s="7"/>
      <c r="I99" s="8"/>
      <c r="J99" s="8"/>
      <c r="K99" s="8"/>
    </row>
    <row r="100" spans="1:11" ht="25.5">
      <c r="A100" s="80" t="s">
        <v>276</v>
      </c>
      <c r="B100" s="68" t="s">
        <v>277</v>
      </c>
      <c r="C100" s="72">
        <f aca="true" t="shared" si="34" ref="C100:H100">C101+C102+C103+C104+C105+C106+C107+C108+C109+C110</f>
        <v>0</v>
      </c>
      <c r="D100" s="72">
        <f t="shared" si="34"/>
        <v>3077040</v>
      </c>
      <c r="E100" s="72">
        <f t="shared" si="34"/>
        <v>3026950</v>
      </c>
      <c r="F100" s="72">
        <f t="shared" si="34"/>
        <v>2308350</v>
      </c>
      <c r="G100" s="72">
        <f t="shared" si="34"/>
        <v>2024595</v>
      </c>
      <c r="H100" s="72">
        <f t="shared" si="34"/>
        <v>397278</v>
      </c>
      <c r="I100" s="8"/>
      <c r="J100" s="8"/>
      <c r="K100" s="8"/>
    </row>
    <row r="101" spans="1:11" ht="12.75">
      <c r="A101" s="80"/>
      <c r="B101" s="87" t="s">
        <v>272</v>
      </c>
      <c r="C101" s="72"/>
      <c r="D101" s="97">
        <v>2224590</v>
      </c>
      <c r="E101" s="10">
        <v>2234130</v>
      </c>
      <c r="F101" s="10">
        <v>1707640</v>
      </c>
      <c r="G101" s="7">
        <v>1515308</v>
      </c>
      <c r="H101" s="7">
        <v>197640</v>
      </c>
      <c r="I101" s="8"/>
      <c r="J101" s="8"/>
      <c r="K101" s="8"/>
    </row>
    <row r="102" spans="1:11" ht="25.5">
      <c r="A102" s="80"/>
      <c r="B102" s="93" t="s">
        <v>278</v>
      </c>
      <c r="C102" s="72"/>
      <c r="D102" s="100">
        <v>28710</v>
      </c>
      <c r="E102" s="10">
        <v>21940</v>
      </c>
      <c r="F102" s="10">
        <v>8630</v>
      </c>
      <c r="G102" s="7">
        <v>8621</v>
      </c>
      <c r="H102" s="7"/>
      <c r="I102" s="8"/>
      <c r="J102" s="8"/>
      <c r="K102" s="8"/>
    </row>
    <row r="103" spans="1:11" ht="12.75">
      <c r="A103" s="80"/>
      <c r="B103" s="94" t="s">
        <v>279</v>
      </c>
      <c r="C103" s="72"/>
      <c r="D103" s="101">
        <v>823740</v>
      </c>
      <c r="E103" s="10">
        <v>770880</v>
      </c>
      <c r="F103" s="10">
        <v>592080</v>
      </c>
      <c r="G103" s="7">
        <v>500666</v>
      </c>
      <c r="H103" s="7">
        <v>199638</v>
      </c>
      <c r="I103" s="8"/>
      <c r="J103" s="8"/>
      <c r="K103" s="8"/>
    </row>
    <row r="104" spans="1:11" ht="25.5">
      <c r="A104" s="80"/>
      <c r="B104" s="94" t="s">
        <v>280</v>
      </c>
      <c r="C104" s="72"/>
      <c r="D104" s="101"/>
      <c r="E104" s="10"/>
      <c r="F104" s="10"/>
      <c r="G104" s="7"/>
      <c r="H104" s="7"/>
      <c r="I104" s="8"/>
      <c r="J104" s="8"/>
      <c r="K104" s="8"/>
    </row>
    <row r="105" spans="1:11" ht="12.75">
      <c r="A105" s="80"/>
      <c r="B105" s="94" t="s">
        <v>281</v>
      </c>
      <c r="C105" s="72"/>
      <c r="D105" s="101"/>
      <c r="E105" s="10"/>
      <c r="F105" s="10"/>
      <c r="G105" s="7"/>
      <c r="H105" s="7"/>
      <c r="I105" s="8"/>
      <c r="J105" s="8"/>
      <c r="K105" s="8"/>
    </row>
    <row r="106" spans="1:254" s="11" customFormat="1" ht="12.75">
      <c r="A106" s="80"/>
      <c r="B106" s="87" t="s">
        <v>269</v>
      </c>
      <c r="C106" s="72"/>
      <c r="D106" s="97"/>
      <c r="E106" s="10"/>
      <c r="F106" s="10"/>
      <c r="G106" s="7"/>
      <c r="H106" s="7"/>
      <c r="I106" s="8"/>
      <c r="J106" s="8"/>
      <c r="K106" s="8"/>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row>
    <row r="107" spans="1:254" s="11" customFormat="1" ht="12.75">
      <c r="A107" s="80"/>
      <c r="B107" s="94" t="s">
        <v>282</v>
      </c>
      <c r="C107" s="72"/>
      <c r="D107" s="101"/>
      <c r="E107" s="10"/>
      <c r="F107" s="10"/>
      <c r="G107" s="83"/>
      <c r="H107" s="83"/>
      <c r="I107" s="8"/>
      <c r="J107" s="8"/>
      <c r="K107" s="8"/>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c r="IS107" s="20"/>
      <c r="IT107" s="20"/>
    </row>
    <row r="108" spans="1:11" s="11" customFormat="1" ht="12.75">
      <c r="A108" s="80"/>
      <c r="B108" s="94" t="s">
        <v>283</v>
      </c>
      <c r="C108" s="72"/>
      <c r="D108" s="101"/>
      <c r="E108" s="10"/>
      <c r="F108" s="10"/>
      <c r="G108" s="83"/>
      <c r="H108" s="83"/>
      <c r="I108" s="8"/>
      <c r="J108" s="8"/>
      <c r="K108" s="8"/>
    </row>
    <row r="109" spans="1:11" s="11" customFormat="1" ht="25.5">
      <c r="A109" s="80"/>
      <c r="B109" s="94" t="s">
        <v>346</v>
      </c>
      <c r="C109" s="72"/>
      <c r="D109" s="101"/>
      <c r="E109" s="10"/>
      <c r="F109" s="10"/>
      <c r="G109" s="83"/>
      <c r="H109" s="83"/>
      <c r="I109" s="8"/>
      <c r="J109" s="8"/>
      <c r="K109" s="8"/>
    </row>
    <row r="110" spans="1:254" ht="25.5">
      <c r="A110" s="80"/>
      <c r="B110" s="94" t="s">
        <v>347</v>
      </c>
      <c r="C110" s="72">
        <f aca="true" t="shared" si="35" ref="C110:H110">C111+C112+C113+C114</f>
        <v>0</v>
      </c>
      <c r="D110" s="72">
        <f t="shared" si="35"/>
        <v>0</v>
      </c>
      <c r="E110" s="72">
        <f t="shared" si="35"/>
        <v>0</v>
      </c>
      <c r="F110" s="72">
        <f t="shared" si="35"/>
        <v>0</v>
      </c>
      <c r="G110" s="72">
        <f t="shared" si="35"/>
        <v>0</v>
      </c>
      <c r="H110" s="72">
        <f t="shared" si="35"/>
        <v>0</v>
      </c>
      <c r="I110" s="8"/>
      <c r="J110" s="8"/>
      <c r="K110" s="8"/>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row>
    <row r="111" spans="1:11" s="11" customFormat="1" ht="12.75">
      <c r="A111" s="80"/>
      <c r="B111" s="94" t="s">
        <v>307</v>
      </c>
      <c r="C111" s="72"/>
      <c r="D111" s="101"/>
      <c r="E111" s="10"/>
      <c r="F111" s="10"/>
      <c r="G111" s="83"/>
      <c r="H111" s="83"/>
      <c r="I111" s="8"/>
      <c r="J111" s="8"/>
      <c r="K111" s="8"/>
    </row>
    <row r="112" spans="1:11" s="11" customFormat="1" ht="25.5">
      <c r="A112" s="80"/>
      <c r="B112" s="94" t="s">
        <v>308</v>
      </c>
      <c r="C112" s="72"/>
      <c r="D112" s="101"/>
      <c r="E112" s="10"/>
      <c r="F112" s="10"/>
      <c r="G112" s="83"/>
      <c r="H112" s="83"/>
      <c r="I112" s="8"/>
      <c r="J112" s="8"/>
      <c r="K112" s="8"/>
    </row>
    <row r="113" spans="1:11" s="11" customFormat="1" ht="25.5">
      <c r="A113" s="80"/>
      <c r="B113" s="95" t="s">
        <v>309</v>
      </c>
      <c r="C113" s="72"/>
      <c r="D113" s="102"/>
      <c r="E113" s="10"/>
      <c r="F113" s="10"/>
      <c r="G113" s="83"/>
      <c r="H113" s="83"/>
      <c r="I113" s="8"/>
      <c r="J113" s="8"/>
      <c r="K113" s="8"/>
    </row>
    <row r="114" spans="1:11" s="11" customFormat="1" ht="25.5">
      <c r="A114" s="80"/>
      <c r="B114" s="95" t="s">
        <v>310</v>
      </c>
      <c r="C114" s="72"/>
      <c r="D114" s="102"/>
      <c r="E114" s="10"/>
      <c r="F114" s="10"/>
      <c r="G114" s="83"/>
      <c r="H114" s="83"/>
      <c r="I114" s="8"/>
      <c r="J114" s="8"/>
      <c r="K114" s="8"/>
    </row>
    <row r="115" spans="1:11" s="11" customFormat="1" ht="12.75">
      <c r="A115" s="80"/>
      <c r="B115" s="95" t="s">
        <v>364</v>
      </c>
      <c r="C115" s="72"/>
      <c r="D115" s="102"/>
      <c r="E115" s="10"/>
      <c r="F115" s="10"/>
      <c r="G115" s="83"/>
      <c r="H115" s="83"/>
      <c r="I115" s="8"/>
      <c r="J115" s="8"/>
      <c r="K115" s="8"/>
    </row>
    <row r="116" spans="1:11" s="11" customFormat="1" ht="12.75">
      <c r="A116" s="80" t="s">
        <v>284</v>
      </c>
      <c r="B116" s="117" t="s">
        <v>343</v>
      </c>
      <c r="C116" s="67"/>
      <c r="D116" s="10">
        <v>12277690</v>
      </c>
      <c r="E116" s="10">
        <v>12277690</v>
      </c>
      <c r="F116" s="10">
        <v>10415850</v>
      </c>
      <c r="G116" s="10">
        <v>8195107</v>
      </c>
      <c r="H116" s="10">
        <v>1123181</v>
      </c>
      <c r="I116" s="8"/>
      <c r="J116" s="8"/>
      <c r="K116" s="8"/>
    </row>
    <row r="117" spans="1:254" s="11" customFormat="1" ht="12.75">
      <c r="A117" s="80"/>
      <c r="B117" s="117" t="s">
        <v>364</v>
      </c>
      <c r="C117" s="67"/>
      <c r="D117" s="10"/>
      <c r="E117" s="10"/>
      <c r="F117" s="10"/>
      <c r="G117" s="10"/>
      <c r="H117" s="10"/>
      <c r="I117" s="8"/>
      <c r="J117" s="8"/>
      <c r="K117" s="8"/>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row>
    <row r="118" spans="1:11" s="11" customFormat="1" ht="12.75">
      <c r="A118" s="80" t="s">
        <v>285</v>
      </c>
      <c r="B118" s="73" t="s">
        <v>344</v>
      </c>
      <c r="C118" s="72"/>
      <c r="D118" s="10">
        <v>3305000</v>
      </c>
      <c r="E118" s="10">
        <v>3305000</v>
      </c>
      <c r="F118" s="10">
        <v>2634000</v>
      </c>
      <c r="G118" s="79">
        <v>2219230</v>
      </c>
      <c r="H118" s="79">
        <v>200635</v>
      </c>
      <c r="I118" s="8"/>
      <c r="J118" s="8"/>
      <c r="K118" s="8"/>
    </row>
    <row r="119" spans="1:11" s="11" customFormat="1" ht="12.75">
      <c r="A119" s="80"/>
      <c r="B119" s="73" t="s">
        <v>364</v>
      </c>
      <c r="C119" s="72"/>
      <c r="D119" s="10"/>
      <c r="E119" s="10"/>
      <c r="F119" s="10"/>
      <c r="G119" s="79">
        <v>-2776</v>
      </c>
      <c r="H119" s="79"/>
      <c r="I119" s="8"/>
      <c r="J119" s="8"/>
      <c r="K119" s="8"/>
    </row>
    <row r="120" spans="1:11" s="11" customFormat="1" ht="12.75">
      <c r="A120" s="70" t="s">
        <v>286</v>
      </c>
      <c r="B120" s="68" t="s">
        <v>287</v>
      </c>
      <c r="C120" s="69">
        <f aca="true" t="shared" si="36" ref="C120:H120">+C121+C125+C129+C133+C139</f>
        <v>0</v>
      </c>
      <c r="D120" s="69">
        <f t="shared" si="36"/>
        <v>49173000</v>
      </c>
      <c r="E120" s="69">
        <f t="shared" si="36"/>
        <v>49173000</v>
      </c>
      <c r="F120" s="69">
        <f t="shared" si="36"/>
        <v>38883720</v>
      </c>
      <c r="G120" s="69">
        <f t="shared" si="36"/>
        <v>34318357</v>
      </c>
      <c r="H120" s="69">
        <f t="shared" si="36"/>
        <v>4532498</v>
      </c>
      <c r="I120" s="8"/>
      <c r="J120" s="8"/>
      <c r="K120" s="8"/>
    </row>
    <row r="121" spans="1:11" s="11" customFormat="1" ht="12.75">
      <c r="A121" s="70" t="s">
        <v>288</v>
      </c>
      <c r="B121" s="68" t="s">
        <v>289</v>
      </c>
      <c r="C121" s="67">
        <f aca="true" t="shared" si="37" ref="C121:H121">+C122+C123</f>
        <v>0</v>
      </c>
      <c r="D121" s="67">
        <f t="shared" si="37"/>
        <v>30270000</v>
      </c>
      <c r="E121" s="67">
        <f t="shared" si="37"/>
        <v>30270000</v>
      </c>
      <c r="F121" s="67">
        <f t="shared" si="37"/>
        <v>23707010</v>
      </c>
      <c r="G121" s="67">
        <f t="shared" si="37"/>
        <v>20802674</v>
      </c>
      <c r="H121" s="67">
        <f t="shared" si="37"/>
        <v>2776342</v>
      </c>
      <c r="I121" s="8"/>
      <c r="J121" s="8"/>
      <c r="K121" s="8"/>
    </row>
    <row r="122" spans="1:254" ht="12.75">
      <c r="A122" s="80"/>
      <c r="B122" s="84" t="s">
        <v>290</v>
      </c>
      <c r="C122" s="72"/>
      <c r="D122" s="10">
        <v>26794000</v>
      </c>
      <c r="E122" s="10">
        <v>26794000</v>
      </c>
      <c r="F122" s="10">
        <v>20802010</v>
      </c>
      <c r="G122" s="10">
        <v>18431021</v>
      </c>
      <c r="H122" s="10">
        <v>2481862</v>
      </c>
      <c r="I122" s="8"/>
      <c r="J122" s="8"/>
      <c r="K122" s="8"/>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1:254" ht="12.75">
      <c r="A123" s="80"/>
      <c r="B123" s="84" t="s">
        <v>291</v>
      </c>
      <c r="C123" s="72"/>
      <c r="D123" s="10">
        <v>3476000</v>
      </c>
      <c r="E123" s="10">
        <v>3476000</v>
      </c>
      <c r="F123" s="10">
        <v>2905000</v>
      </c>
      <c r="G123" s="81">
        <v>2371653</v>
      </c>
      <c r="H123" s="81">
        <v>294480</v>
      </c>
      <c r="I123" s="8"/>
      <c r="J123" s="8"/>
      <c r="K123" s="8"/>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1:254" ht="12.75">
      <c r="A124" s="80"/>
      <c r="B124" s="84" t="s">
        <v>364</v>
      </c>
      <c r="C124" s="72"/>
      <c r="D124" s="10"/>
      <c r="E124" s="10"/>
      <c r="F124" s="10"/>
      <c r="G124" s="81">
        <v>-2319</v>
      </c>
      <c r="H124" s="81"/>
      <c r="I124" s="8"/>
      <c r="J124" s="8"/>
      <c r="K124" s="8"/>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1:254" ht="12.75">
      <c r="A125" s="80" t="s">
        <v>292</v>
      </c>
      <c r="B125" s="85" t="s">
        <v>293</v>
      </c>
      <c r="C125" s="72">
        <f aca="true" t="shared" si="38" ref="C125:H125">C126+C127</f>
        <v>0</v>
      </c>
      <c r="D125" s="72">
        <f t="shared" si="38"/>
        <v>9786000</v>
      </c>
      <c r="E125" s="72">
        <f t="shared" si="38"/>
        <v>9786000</v>
      </c>
      <c r="F125" s="72">
        <f t="shared" si="38"/>
        <v>7997320</v>
      </c>
      <c r="G125" s="72">
        <f t="shared" si="38"/>
        <v>7205863</v>
      </c>
      <c r="H125" s="72">
        <f t="shared" si="38"/>
        <v>902863</v>
      </c>
      <c r="I125" s="8"/>
      <c r="J125" s="8"/>
      <c r="K125" s="8"/>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1:254" ht="15">
      <c r="A126" s="80"/>
      <c r="B126" s="107" t="s">
        <v>265</v>
      </c>
      <c r="C126" s="72"/>
      <c r="D126" s="10">
        <v>9786000</v>
      </c>
      <c r="E126" s="10">
        <v>9786000</v>
      </c>
      <c r="F126" s="10">
        <v>7997320</v>
      </c>
      <c r="G126" s="81">
        <v>7205863</v>
      </c>
      <c r="H126" s="81">
        <v>902863</v>
      </c>
      <c r="I126" s="8"/>
      <c r="J126" s="8"/>
      <c r="K126" s="8"/>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1:254" ht="15">
      <c r="A127" s="80"/>
      <c r="B127" s="107" t="s">
        <v>339</v>
      </c>
      <c r="C127" s="72"/>
      <c r="D127" s="10"/>
      <c r="E127" s="10"/>
      <c r="F127" s="10"/>
      <c r="G127" s="81"/>
      <c r="H127" s="81"/>
      <c r="I127" s="8"/>
      <c r="J127" s="8"/>
      <c r="K127" s="8"/>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1:254" ht="15">
      <c r="A128" s="80"/>
      <c r="B128" s="107" t="s">
        <v>364</v>
      </c>
      <c r="C128" s="72"/>
      <c r="D128" s="10"/>
      <c r="E128" s="10"/>
      <c r="F128" s="10"/>
      <c r="G128" s="81">
        <v>-14</v>
      </c>
      <c r="H128" s="81"/>
      <c r="I128" s="8"/>
      <c r="J128" s="8"/>
      <c r="K128" s="8"/>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row>
    <row r="129" spans="1:11" s="11" customFormat="1" ht="12.75">
      <c r="A129" s="70" t="s">
        <v>294</v>
      </c>
      <c r="B129" s="86" t="s">
        <v>295</v>
      </c>
      <c r="C129" s="72">
        <f aca="true" t="shared" si="39" ref="C129:H129">+C130+C131</f>
        <v>0</v>
      </c>
      <c r="D129" s="72">
        <f t="shared" si="39"/>
        <v>1345000</v>
      </c>
      <c r="E129" s="72">
        <f t="shared" si="39"/>
        <v>1345000</v>
      </c>
      <c r="F129" s="72">
        <f t="shared" si="39"/>
        <v>1038660</v>
      </c>
      <c r="G129" s="72">
        <f t="shared" si="39"/>
        <v>893981</v>
      </c>
      <c r="H129" s="72">
        <f t="shared" si="39"/>
        <v>118401</v>
      </c>
      <c r="I129" s="8"/>
      <c r="J129" s="8"/>
      <c r="K129" s="8"/>
    </row>
    <row r="130" spans="1:254" ht="12.75">
      <c r="A130" s="80"/>
      <c r="B130" s="84" t="s">
        <v>290</v>
      </c>
      <c r="C130" s="72"/>
      <c r="D130" s="10">
        <v>1345000</v>
      </c>
      <c r="E130" s="10">
        <v>1345000</v>
      </c>
      <c r="F130" s="10">
        <v>1038660</v>
      </c>
      <c r="G130" s="7">
        <v>893981</v>
      </c>
      <c r="H130" s="7">
        <v>118401</v>
      </c>
      <c r="I130" s="8"/>
      <c r="J130" s="8"/>
      <c r="K130" s="8"/>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row>
    <row r="131" spans="1:31" ht="25.5">
      <c r="A131" s="80"/>
      <c r="B131" s="84" t="s">
        <v>296</v>
      </c>
      <c r="C131" s="72"/>
      <c r="D131" s="10"/>
      <c r="E131" s="10"/>
      <c r="F131" s="10"/>
      <c r="G131" s="7"/>
      <c r="H131" s="7"/>
      <c r="I131" s="30"/>
      <c r="J131" s="8"/>
      <c r="K131" s="8"/>
      <c r="L131" s="30"/>
      <c r="M131" s="30"/>
      <c r="N131" s="30"/>
      <c r="O131" s="30"/>
      <c r="P131" s="30"/>
      <c r="Q131" s="30"/>
      <c r="R131" s="30"/>
      <c r="S131" s="30"/>
      <c r="T131" s="30"/>
      <c r="U131" s="30"/>
      <c r="V131" s="30"/>
      <c r="W131" s="30"/>
      <c r="X131" s="30"/>
      <c r="Y131" s="30"/>
      <c r="Z131" s="30"/>
      <c r="AA131" s="30"/>
      <c r="AB131" s="30"/>
      <c r="AC131" s="30"/>
      <c r="AD131" s="30"/>
      <c r="AE131" s="30"/>
    </row>
    <row r="132" spans="1:31" ht="12.75">
      <c r="A132" s="80"/>
      <c r="B132" s="84" t="s">
        <v>364</v>
      </c>
      <c r="C132" s="72"/>
      <c r="D132" s="10"/>
      <c r="E132" s="10"/>
      <c r="F132" s="10"/>
      <c r="G132" s="7"/>
      <c r="H132" s="7"/>
      <c r="I132" s="30"/>
      <c r="J132" s="8"/>
      <c r="K132" s="8"/>
      <c r="L132" s="30"/>
      <c r="M132" s="30"/>
      <c r="N132" s="30"/>
      <c r="O132" s="30"/>
      <c r="P132" s="30"/>
      <c r="Q132" s="30"/>
      <c r="R132" s="30"/>
      <c r="S132" s="30"/>
      <c r="T132" s="30"/>
      <c r="U132" s="30"/>
      <c r="V132" s="30"/>
      <c r="W132" s="30"/>
      <c r="X132" s="30"/>
      <c r="Y132" s="30"/>
      <c r="Z132" s="30"/>
      <c r="AA132" s="30"/>
      <c r="AB132" s="30"/>
      <c r="AC132" s="30"/>
      <c r="AD132" s="30"/>
      <c r="AE132" s="30"/>
    </row>
    <row r="133" spans="1:11" ht="12.75">
      <c r="A133" s="70" t="s">
        <v>297</v>
      </c>
      <c r="B133" s="86" t="s">
        <v>298</v>
      </c>
      <c r="C133" s="67">
        <f aca="true" t="shared" si="40" ref="C133:H133">+C134+C135+C136+C137</f>
        <v>0</v>
      </c>
      <c r="D133" s="67">
        <f t="shared" si="40"/>
        <v>6935000</v>
      </c>
      <c r="E133" s="67">
        <f t="shared" si="40"/>
        <v>6935000</v>
      </c>
      <c r="F133" s="67">
        <f t="shared" si="40"/>
        <v>5469650</v>
      </c>
      <c r="G133" s="67">
        <f t="shared" si="40"/>
        <v>4828373</v>
      </c>
      <c r="H133" s="67">
        <f t="shared" si="40"/>
        <v>657272</v>
      </c>
      <c r="I133" s="8"/>
      <c r="J133" s="8"/>
      <c r="K133" s="8"/>
    </row>
    <row r="134" spans="1:11" ht="12.75">
      <c r="A134" s="80"/>
      <c r="B134" s="71" t="s">
        <v>335</v>
      </c>
      <c r="C134" s="72"/>
      <c r="D134" s="10">
        <v>6935000</v>
      </c>
      <c r="E134" s="10">
        <v>6935000</v>
      </c>
      <c r="F134" s="10">
        <v>5469650</v>
      </c>
      <c r="G134" s="7">
        <v>4828373</v>
      </c>
      <c r="H134" s="7">
        <v>657272</v>
      </c>
      <c r="I134" s="8"/>
      <c r="J134" s="8"/>
      <c r="K134" s="8"/>
    </row>
    <row r="135" spans="1:39" ht="25.5">
      <c r="A135" s="80"/>
      <c r="B135" s="71" t="s">
        <v>336</v>
      </c>
      <c r="C135" s="72"/>
      <c r="D135" s="10"/>
      <c r="E135" s="10"/>
      <c r="F135" s="10"/>
      <c r="G135" s="10"/>
      <c r="H135" s="10"/>
      <c r="I135" s="8"/>
      <c r="J135" s="8"/>
      <c r="K135" s="8"/>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row>
    <row r="136" spans="1:39" ht="25.5">
      <c r="A136" s="80"/>
      <c r="B136" s="71" t="s">
        <v>299</v>
      </c>
      <c r="C136" s="72"/>
      <c r="D136" s="10"/>
      <c r="E136" s="10"/>
      <c r="F136" s="10"/>
      <c r="G136" s="7"/>
      <c r="H136" s="7"/>
      <c r="I136" s="8"/>
      <c r="J136" s="8"/>
      <c r="K136" s="8"/>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row>
    <row r="137" spans="1:254" ht="25.5">
      <c r="A137" s="80"/>
      <c r="B137" s="125" t="s">
        <v>379</v>
      </c>
      <c r="C137" s="72"/>
      <c r="D137" s="10"/>
      <c r="E137" s="10"/>
      <c r="F137" s="10"/>
      <c r="G137" s="7"/>
      <c r="H137" s="7"/>
      <c r="I137" s="8"/>
      <c r="J137" s="8"/>
      <c r="K137" s="8"/>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1:11" ht="12.75">
      <c r="A138" s="80"/>
      <c r="B138" s="71" t="s">
        <v>364</v>
      </c>
      <c r="C138" s="72"/>
      <c r="D138" s="10"/>
      <c r="E138" s="10"/>
      <c r="F138" s="10"/>
      <c r="G138" s="7"/>
      <c r="H138" s="7"/>
      <c r="J138" s="8"/>
      <c r="K138" s="8"/>
    </row>
    <row r="139" spans="1:11" ht="25.5">
      <c r="A139" s="70" t="s">
        <v>300</v>
      </c>
      <c r="B139" s="86" t="s">
        <v>301</v>
      </c>
      <c r="C139" s="72">
        <f aca="true" t="shared" si="41" ref="C139:H139">+C140+C142+C141</f>
        <v>0</v>
      </c>
      <c r="D139" s="72">
        <f t="shared" si="41"/>
        <v>837000</v>
      </c>
      <c r="E139" s="72">
        <f t="shared" si="41"/>
        <v>837000</v>
      </c>
      <c r="F139" s="72">
        <f t="shared" si="41"/>
        <v>671080</v>
      </c>
      <c r="G139" s="72">
        <f t="shared" si="41"/>
        <v>587466</v>
      </c>
      <c r="H139" s="72">
        <f t="shared" si="41"/>
        <v>77620</v>
      </c>
      <c r="J139" s="8"/>
      <c r="K139" s="8"/>
    </row>
    <row r="140" spans="1:11" ht="12.75">
      <c r="A140" s="70"/>
      <c r="B140" s="84" t="s">
        <v>290</v>
      </c>
      <c r="C140" s="72"/>
      <c r="D140" s="10">
        <v>837000</v>
      </c>
      <c r="E140" s="10">
        <v>837000</v>
      </c>
      <c r="F140" s="10">
        <v>671080</v>
      </c>
      <c r="G140" s="7">
        <v>587466</v>
      </c>
      <c r="H140" s="7">
        <v>77620</v>
      </c>
      <c r="J140" s="8"/>
      <c r="K140" s="8"/>
    </row>
    <row r="141" spans="1:11" ht="15">
      <c r="A141" s="70"/>
      <c r="B141" s="107" t="s">
        <v>339</v>
      </c>
      <c r="C141" s="72"/>
      <c r="D141" s="10"/>
      <c r="E141" s="10"/>
      <c r="F141" s="10"/>
      <c r="G141" s="7"/>
      <c r="H141" s="7"/>
      <c r="J141" s="8"/>
      <c r="K141" s="8"/>
    </row>
    <row r="142" spans="1:11" ht="25.5">
      <c r="A142" s="80"/>
      <c r="B142" s="84" t="s">
        <v>296</v>
      </c>
      <c r="C142" s="72"/>
      <c r="D142" s="10"/>
      <c r="E142" s="10"/>
      <c r="F142" s="10"/>
      <c r="G142" s="7"/>
      <c r="H142" s="7"/>
      <c r="J142" s="8"/>
      <c r="K142" s="8"/>
    </row>
    <row r="143" spans="1:11" ht="12.75">
      <c r="A143" s="80"/>
      <c r="B143" s="84" t="s">
        <v>364</v>
      </c>
      <c r="C143" s="72"/>
      <c r="D143" s="10"/>
      <c r="E143" s="10"/>
      <c r="F143" s="10"/>
      <c r="G143" s="7"/>
      <c r="H143" s="7"/>
      <c r="J143" s="8"/>
      <c r="K143" s="8"/>
    </row>
    <row r="144" spans="1:11" ht="12.75">
      <c r="A144" s="70" t="s">
        <v>302</v>
      </c>
      <c r="B144" s="68" t="s">
        <v>345</v>
      </c>
      <c r="C144" s="72"/>
      <c r="D144" s="72"/>
      <c r="E144" s="72"/>
      <c r="F144" s="72"/>
      <c r="G144" s="72"/>
      <c r="H144" s="72"/>
      <c r="J144" s="8"/>
      <c r="K144" s="8"/>
    </row>
    <row r="145" spans="1:11" ht="12.75">
      <c r="A145" s="70"/>
      <c r="B145" s="117" t="s">
        <v>364</v>
      </c>
      <c r="C145" s="72"/>
      <c r="D145" s="72"/>
      <c r="E145" s="72"/>
      <c r="F145" s="72"/>
      <c r="G145" s="72"/>
      <c r="H145" s="72"/>
      <c r="I145" s="30"/>
      <c r="J145" s="8"/>
      <c r="K145" s="8"/>
    </row>
    <row r="146" spans="1:11" ht="12.75">
      <c r="A146" s="70" t="s">
        <v>303</v>
      </c>
      <c r="B146" s="68" t="s">
        <v>304</v>
      </c>
      <c r="C146" s="69">
        <f aca="true" t="shared" si="42" ref="C146:H146">+C147+C154</f>
        <v>0</v>
      </c>
      <c r="D146" s="69">
        <f t="shared" si="42"/>
        <v>123607050</v>
      </c>
      <c r="E146" s="69">
        <f t="shared" si="42"/>
        <v>123314050</v>
      </c>
      <c r="F146" s="69">
        <f t="shared" si="42"/>
        <v>100512860</v>
      </c>
      <c r="G146" s="69">
        <f t="shared" si="42"/>
        <v>86825997</v>
      </c>
      <c r="H146" s="69">
        <f t="shared" si="42"/>
        <v>8500000</v>
      </c>
      <c r="I146" s="30"/>
      <c r="J146" s="8"/>
      <c r="K146" s="8"/>
    </row>
    <row r="147" spans="1:11" ht="12.75">
      <c r="A147" s="80" t="s">
        <v>305</v>
      </c>
      <c r="B147" s="73" t="s">
        <v>306</v>
      </c>
      <c r="C147" s="72">
        <f aca="true" t="shared" si="43" ref="C147:H147">C148+C151+C150+C152+C149</f>
        <v>0</v>
      </c>
      <c r="D147" s="72">
        <f t="shared" si="43"/>
        <v>123607050</v>
      </c>
      <c r="E147" s="72">
        <f t="shared" si="43"/>
        <v>123314050</v>
      </c>
      <c r="F147" s="72">
        <f t="shared" si="43"/>
        <v>100512860</v>
      </c>
      <c r="G147" s="72">
        <f t="shared" si="43"/>
        <v>86825997</v>
      </c>
      <c r="H147" s="72">
        <f t="shared" si="43"/>
        <v>8500000</v>
      </c>
      <c r="I147" s="30"/>
      <c r="J147" s="8"/>
      <c r="K147" s="8"/>
    </row>
    <row r="148" spans="1:11" ht="12.75">
      <c r="A148" s="80"/>
      <c r="B148" s="71" t="s">
        <v>265</v>
      </c>
      <c r="C148" s="72"/>
      <c r="D148" s="10">
        <v>112888000</v>
      </c>
      <c r="E148" s="10">
        <v>112595000</v>
      </c>
      <c r="F148" s="10">
        <v>89793810</v>
      </c>
      <c r="G148" s="7">
        <v>76108720</v>
      </c>
      <c r="H148" s="7">
        <v>8500000</v>
      </c>
      <c r="I148" s="30"/>
      <c r="J148" s="8"/>
      <c r="K148" s="8"/>
    </row>
    <row r="149" spans="1:11" ht="15">
      <c r="A149" s="80"/>
      <c r="B149" s="107" t="s">
        <v>339</v>
      </c>
      <c r="C149" s="72"/>
      <c r="D149" s="10">
        <v>10719050</v>
      </c>
      <c r="E149" s="10">
        <v>10719050</v>
      </c>
      <c r="F149" s="10">
        <v>10719050</v>
      </c>
      <c r="G149" s="7">
        <v>10717277</v>
      </c>
      <c r="H149" s="7"/>
      <c r="I149" s="30"/>
      <c r="J149" s="8"/>
      <c r="K149" s="8"/>
    </row>
    <row r="150" spans="1:11" ht="51">
      <c r="A150" s="80"/>
      <c r="B150" s="87" t="s">
        <v>361</v>
      </c>
      <c r="C150" s="72"/>
      <c r="D150" s="10"/>
      <c r="E150" s="10"/>
      <c r="F150" s="10"/>
      <c r="G150" s="7"/>
      <c r="H150" s="7"/>
      <c r="I150" s="30"/>
      <c r="J150" s="8"/>
      <c r="K150" s="8"/>
    </row>
    <row r="151" spans="1:11" ht="25.5">
      <c r="A151" s="80"/>
      <c r="B151" s="87" t="s">
        <v>374</v>
      </c>
      <c r="C151" s="72"/>
      <c r="D151" s="72"/>
      <c r="E151" s="72"/>
      <c r="F151" s="72"/>
      <c r="G151" s="72"/>
      <c r="H151" s="72"/>
      <c r="I151" s="30"/>
      <c r="J151" s="8"/>
      <c r="K151" s="8"/>
    </row>
    <row r="152" spans="1:11" ht="12.75">
      <c r="A152" s="80"/>
      <c r="B152" s="96" t="s">
        <v>337</v>
      </c>
      <c r="C152" s="72"/>
      <c r="D152" s="10"/>
      <c r="E152" s="10"/>
      <c r="F152" s="10"/>
      <c r="G152" s="7"/>
      <c r="H152" s="7"/>
      <c r="J152" s="8"/>
      <c r="K152" s="8"/>
    </row>
    <row r="153" spans="1:11" ht="12.75">
      <c r="A153" s="80"/>
      <c r="B153" s="96" t="s">
        <v>364</v>
      </c>
      <c r="C153" s="72"/>
      <c r="D153" s="10"/>
      <c r="E153" s="10"/>
      <c r="F153" s="10"/>
      <c r="G153" s="7">
        <v>-185460</v>
      </c>
      <c r="H153" s="7">
        <v>-8761</v>
      </c>
      <c r="J153" s="8"/>
      <c r="K153" s="8"/>
    </row>
    <row r="154" spans="1:11" ht="12.75">
      <c r="A154" s="80" t="s">
        <v>311</v>
      </c>
      <c r="B154" s="73" t="s">
        <v>312</v>
      </c>
      <c r="C154" s="72">
        <f aca="true" t="shared" si="44" ref="C154:H154">C155+C156+C157</f>
        <v>0</v>
      </c>
      <c r="D154" s="72">
        <f t="shared" si="44"/>
        <v>0</v>
      </c>
      <c r="E154" s="72">
        <f t="shared" si="44"/>
        <v>0</v>
      </c>
      <c r="F154" s="72">
        <f t="shared" si="44"/>
        <v>0</v>
      </c>
      <c r="G154" s="72">
        <f t="shared" si="44"/>
        <v>0</v>
      </c>
      <c r="H154" s="72">
        <f t="shared" si="44"/>
        <v>0</v>
      </c>
      <c r="J154" s="8"/>
      <c r="K154" s="8"/>
    </row>
    <row r="155" spans="1:11" ht="15">
      <c r="A155" s="80"/>
      <c r="B155" s="107" t="s">
        <v>265</v>
      </c>
      <c r="C155" s="72"/>
      <c r="D155" s="10"/>
      <c r="E155" s="10"/>
      <c r="F155" s="10"/>
      <c r="G155" s="10"/>
      <c r="H155" s="10"/>
      <c r="J155" s="8"/>
      <c r="K155" s="8"/>
    </row>
    <row r="156" spans="1:11" ht="13.5" customHeight="1">
      <c r="A156" s="80"/>
      <c r="B156" s="107" t="s">
        <v>339</v>
      </c>
      <c r="C156" s="72"/>
      <c r="D156" s="10"/>
      <c r="E156" s="10"/>
      <c r="F156" s="10"/>
      <c r="G156" s="10"/>
      <c r="H156" s="10"/>
      <c r="J156" s="8"/>
      <c r="K156" s="8"/>
    </row>
    <row r="157" spans="1:11" ht="13.5" customHeight="1">
      <c r="A157" s="80"/>
      <c r="B157" s="107" t="s">
        <v>360</v>
      </c>
      <c r="C157" s="72"/>
      <c r="D157" s="10"/>
      <c r="E157" s="10"/>
      <c r="F157" s="10"/>
      <c r="G157" s="10"/>
      <c r="H157" s="10"/>
      <c r="J157" s="8"/>
      <c r="K157" s="8"/>
    </row>
    <row r="158" spans="1:11" ht="15">
      <c r="A158" s="80"/>
      <c r="B158" s="107" t="s">
        <v>364</v>
      </c>
      <c r="C158" s="72"/>
      <c r="D158" s="10"/>
      <c r="E158" s="10"/>
      <c r="F158" s="10"/>
      <c r="G158" s="10"/>
      <c r="H158" s="10"/>
      <c r="J158" s="8"/>
      <c r="K158" s="8"/>
    </row>
    <row r="159" spans="1:11" ht="12.75">
      <c r="A159" s="70" t="s">
        <v>313</v>
      </c>
      <c r="B159" s="68" t="s">
        <v>314</v>
      </c>
      <c r="C159" s="72"/>
      <c r="D159" s="10">
        <v>948000</v>
      </c>
      <c r="E159" s="10">
        <v>948000</v>
      </c>
      <c r="F159" s="10">
        <v>720620</v>
      </c>
      <c r="G159" s="10">
        <v>701845</v>
      </c>
      <c r="H159" s="10">
        <v>127646</v>
      </c>
      <c r="J159" s="8"/>
      <c r="K159" s="8"/>
    </row>
    <row r="160" spans="1:11" ht="12.75">
      <c r="A160" s="70"/>
      <c r="B160" s="128" t="s">
        <v>364</v>
      </c>
      <c r="C160" s="72"/>
      <c r="D160" s="10"/>
      <c r="E160" s="10"/>
      <c r="F160" s="10"/>
      <c r="G160" s="10">
        <v>-2848</v>
      </c>
      <c r="H160" s="10">
        <v>-2848</v>
      </c>
      <c r="I160" s="30"/>
      <c r="J160" s="8"/>
      <c r="K160" s="8"/>
    </row>
    <row r="161" spans="1:11" ht="12.75">
      <c r="A161" s="70" t="s">
        <v>315</v>
      </c>
      <c r="B161" s="68" t="s">
        <v>350</v>
      </c>
      <c r="C161" s="72"/>
      <c r="D161" s="10">
        <v>4507020</v>
      </c>
      <c r="E161" s="10">
        <v>4507020</v>
      </c>
      <c r="F161" s="10">
        <v>4507020</v>
      </c>
      <c r="G161" s="10">
        <v>4119342</v>
      </c>
      <c r="H161" s="10">
        <v>95851</v>
      </c>
      <c r="I161" s="30"/>
      <c r="J161" s="8"/>
      <c r="K161" s="8"/>
    </row>
    <row r="162" spans="1:11" ht="12.75">
      <c r="A162" s="70"/>
      <c r="B162" s="128" t="s">
        <v>364</v>
      </c>
      <c r="C162" s="72"/>
      <c r="D162" s="10"/>
      <c r="E162" s="10"/>
      <c r="F162" s="10"/>
      <c r="G162" s="10">
        <v>-4584</v>
      </c>
      <c r="H162" s="10"/>
      <c r="I162" s="30"/>
      <c r="J162" s="8"/>
      <c r="K162" s="8"/>
    </row>
    <row r="163" spans="1:11" ht="25.5">
      <c r="A163" s="70"/>
      <c r="B163" s="129" t="s">
        <v>365</v>
      </c>
      <c r="C163" s="72">
        <f aca="true" t="shared" si="45" ref="C163:H163">C77+C86+C99+C115+C117+C119+C124+C128+C132+C138+C143+C145+C153+C158+C160+C162</f>
        <v>0</v>
      </c>
      <c r="D163" s="72">
        <f t="shared" si="45"/>
        <v>0</v>
      </c>
      <c r="E163" s="72">
        <f t="shared" si="45"/>
        <v>0</v>
      </c>
      <c r="F163" s="72">
        <f t="shared" si="45"/>
        <v>0</v>
      </c>
      <c r="G163" s="72">
        <f t="shared" si="45"/>
        <v>-233860</v>
      </c>
      <c r="H163" s="72">
        <f t="shared" si="45"/>
        <v>8056</v>
      </c>
      <c r="I163" s="30"/>
      <c r="J163" s="8"/>
      <c r="K163" s="8"/>
    </row>
    <row r="164" spans="1:11" ht="25.5">
      <c r="A164" s="70" t="s">
        <v>352</v>
      </c>
      <c r="B164" s="68" t="s">
        <v>349</v>
      </c>
      <c r="C164" s="72">
        <f>C165</f>
        <v>0</v>
      </c>
      <c r="D164" s="72">
        <f aca="true" t="shared" si="46" ref="D164:H165">D165</f>
        <v>29906100</v>
      </c>
      <c r="E164" s="72">
        <f t="shared" si="46"/>
        <v>29906100</v>
      </c>
      <c r="F164" s="72">
        <f t="shared" si="46"/>
        <v>29906100</v>
      </c>
      <c r="G164" s="72">
        <f t="shared" si="46"/>
        <v>29883622</v>
      </c>
      <c r="H164" s="72">
        <f t="shared" si="46"/>
        <v>5109609</v>
      </c>
      <c r="I164" s="30"/>
      <c r="J164" s="8"/>
      <c r="K164" s="8"/>
    </row>
    <row r="165" spans="1:11" ht="12.75">
      <c r="A165" s="70" t="s">
        <v>353</v>
      </c>
      <c r="B165" s="68" t="s">
        <v>351</v>
      </c>
      <c r="C165" s="72">
        <f>C166</f>
        <v>0</v>
      </c>
      <c r="D165" s="72">
        <f t="shared" si="46"/>
        <v>29906100</v>
      </c>
      <c r="E165" s="72">
        <f t="shared" si="46"/>
        <v>29906100</v>
      </c>
      <c r="F165" s="72">
        <f t="shared" si="46"/>
        <v>29906100</v>
      </c>
      <c r="G165" s="72">
        <f t="shared" si="46"/>
        <v>29883622</v>
      </c>
      <c r="H165" s="72">
        <f t="shared" si="46"/>
        <v>5109609</v>
      </c>
      <c r="I165" s="30"/>
      <c r="J165" s="8"/>
      <c r="K165" s="8"/>
    </row>
    <row r="166" spans="1:11" ht="38.25">
      <c r="A166" s="70" t="s">
        <v>354</v>
      </c>
      <c r="B166" s="68" t="s">
        <v>357</v>
      </c>
      <c r="C166" s="72">
        <f aca="true" t="shared" si="47" ref="C166:H166">C167+C168+C169</f>
        <v>0</v>
      </c>
      <c r="D166" s="72">
        <f t="shared" si="47"/>
        <v>29906100</v>
      </c>
      <c r="E166" s="72">
        <f t="shared" si="47"/>
        <v>29906100</v>
      </c>
      <c r="F166" s="72">
        <f t="shared" si="47"/>
        <v>29906100</v>
      </c>
      <c r="G166" s="72">
        <f t="shared" si="47"/>
        <v>29883622</v>
      </c>
      <c r="H166" s="72">
        <f t="shared" si="47"/>
        <v>5109609</v>
      </c>
      <c r="I166" s="30"/>
      <c r="J166" s="8"/>
      <c r="K166" s="8"/>
    </row>
    <row r="167" spans="1:11" ht="76.5">
      <c r="A167" s="118"/>
      <c r="B167" s="123" t="s">
        <v>362</v>
      </c>
      <c r="C167" s="119"/>
      <c r="D167" s="120">
        <v>21632000</v>
      </c>
      <c r="E167" s="120">
        <v>21632000</v>
      </c>
      <c r="F167" s="120">
        <v>21632000</v>
      </c>
      <c r="G167" s="120">
        <v>21631720</v>
      </c>
      <c r="H167" s="120"/>
      <c r="I167" s="30"/>
      <c r="J167" s="8"/>
      <c r="K167" s="8"/>
    </row>
    <row r="168" spans="1:11" ht="51">
      <c r="A168" s="118"/>
      <c r="B168" s="123" t="s">
        <v>363</v>
      </c>
      <c r="C168" s="119"/>
      <c r="D168" s="120">
        <v>3143000</v>
      </c>
      <c r="E168" s="120">
        <v>3143000</v>
      </c>
      <c r="F168" s="120">
        <v>3143000</v>
      </c>
      <c r="G168" s="120">
        <v>3142293</v>
      </c>
      <c r="H168" s="120"/>
      <c r="I168" s="30"/>
      <c r="J168" s="8"/>
      <c r="K168" s="8"/>
    </row>
    <row r="169" spans="1:11" ht="12.75">
      <c r="A169" s="118"/>
      <c r="B169" s="130" t="s">
        <v>380</v>
      </c>
      <c r="C169" s="119"/>
      <c r="D169" s="120">
        <v>5131100</v>
      </c>
      <c r="E169" s="120">
        <v>5131100</v>
      </c>
      <c r="F169" s="120">
        <v>5131100</v>
      </c>
      <c r="G169" s="120">
        <v>5109609</v>
      </c>
      <c r="H169" s="120">
        <v>5109609</v>
      </c>
      <c r="I169" s="30"/>
      <c r="J169" s="8"/>
      <c r="K169" s="8"/>
    </row>
    <row r="170" spans="1:11" ht="12.75">
      <c r="A170" s="70">
        <v>68.05</v>
      </c>
      <c r="B170" s="88" t="s">
        <v>316</v>
      </c>
      <c r="C170" s="78">
        <f>+C171</f>
        <v>0</v>
      </c>
      <c r="D170" s="78">
        <f aca="true" t="shared" si="48" ref="D170:H172">+D171</f>
        <v>0</v>
      </c>
      <c r="E170" s="78">
        <f t="shared" si="48"/>
        <v>21530560</v>
      </c>
      <c r="F170" s="78">
        <f t="shared" si="48"/>
        <v>17628560</v>
      </c>
      <c r="G170" s="78">
        <f t="shared" si="48"/>
        <v>15278395</v>
      </c>
      <c r="H170" s="78">
        <f t="shared" si="48"/>
        <v>1899226</v>
      </c>
      <c r="I170" s="30"/>
      <c r="J170" s="8"/>
      <c r="K170" s="8"/>
    </row>
    <row r="171" spans="1:11" s="122" customFormat="1" ht="12.75">
      <c r="A171" s="70" t="s">
        <v>317</v>
      </c>
      <c r="B171" s="88" t="s">
        <v>150</v>
      </c>
      <c r="C171" s="78">
        <f>+C172</f>
        <v>0</v>
      </c>
      <c r="D171" s="78">
        <f t="shared" si="48"/>
        <v>0</v>
      </c>
      <c r="E171" s="78">
        <f t="shared" si="48"/>
        <v>21530560</v>
      </c>
      <c r="F171" s="78">
        <f t="shared" si="48"/>
        <v>17628560</v>
      </c>
      <c r="G171" s="78">
        <f t="shared" si="48"/>
        <v>15278395</v>
      </c>
      <c r="H171" s="78">
        <f t="shared" si="48"/>
        <v>1899226</v>
      </c>
      <c r="I171" s="121"/>
      <c r="J171" s="121"/>
      <c r="K171" s="121"/>
    </row>
    <row r="172" spans="1:11" s="122" customFormat="1" ht="27" customHeight="1">
      <c r="A172" s="70" t="s">
        <v>318</v>
      </c>
      <c r="B172" s="68" t="s">
        <v>333</v>
      </c>
      <c r="C172" s="78">
        <f>+C173</f>
        <v>0</v>
      </c>
      <c r="D172" s="78">
        <f t="shared" si="48"/>
        <v>0</v>
      </c>
      <c r="E172" s="78">
        <f t="shared" si="48"/>
        <v>21530560</v>
      </c>
      <c r="F172" s="78">
        <f t="shared" si="48"/>
        <v>17628560</v>
      </c>
      <c r="G172" s="78">
        <f t="shared" si="48"/>
        <v>15278395</v>
      </c>
      <c r="H172" s="78">
        <f t="shared" si="48"/>
        <v>1899226</v>
      </c>
      <c r="I172" s="121"/>
      <c r="J172" s="121"/>
      <c r="K172" s="121"/>
    </row>
    <row r="173" spans="1:11" s="122" customFormat="1" ht="12.75">
      <c r="A173" s="80" t="s">
        <v>319</v>
      </c>
      <c r="B173" s="89" t="s">
        <v>320</v>
      </c>
      <c r="C173" s="69">
        <f aca="true" t="shared" si="49" ref="C173:H173">C174</f>
        <v>0</v>
      </c>
      <c r="D173" s="69">
        <f t="shared" si="49"/>
        <v>0</v>
      </c>
      <c r="E173" s="69">
        <f t="shared" si="49"/>
        <v>21530560</v>
      </c>
      <c r="F173" s="69">
        <f t="shared" si="49"/>
        <v>17628560</v>
      </c>
      <c r="G173" s="69">
        <f t="shared" si="49"/>
        <v>15278395</v>
      </c>
      <c r="H173" s="69">
        <f t="shared" si="49"/>
        <v>1899226</v>
      </c>
      <c r="I173" s="121"/>
      <c r="J173" s="121"/>
      <c r="K173" s="121"/>
    </row>
    <row r="174" spans="1:11" ht="12.75">
      <c r="A174" s="80" t="s">
        <v>321</v>
      </c>
      <c r="B174" s="89" t="s">
        <v>322</v>
      </c>
      <c r="C174" s="69">
        <f aca="true" t="shared" si="50" ref="C174:H174">C176+C177+C178</f>
        <v>0</v>
      </c>
      <c r="D174" s="69">
        <f t="shared" si="50"/>
        <v>0</v>
      </c>
      <c r="E174" s="69">
        <f t="shared" si="50"/>
        <v>21530560</v>
      </c>
      <c r="F174" s="69">
        <f t="shared" si="50"/>
        <v>17628560</v>
      </c>
      <c r="G174" s="69">
        <f t="shared" si="50"/>
        <v>15278395</v>
      </c>
      <c r="H174" s="69">
        <f t="shared" si="50"/>
        <v>1899226</v>
      </c>
      <c r="I174" s="30"/>
      <c r="J174" s="8"/>
      <c r="K174" s="8"/>
    </row>
    <row r="175" spans="1:11" ht="12.75">
      <c r="A175" s="70" t="s">
        <v>323</v>
      </c>
      <c r="B175" s="88" t="s">
        <v>324</v>
      </c>
      <c r="C175" s="69">
        <f aca="true" t="shared" si="51" ref="C175:H175">C176</f>
        <v>0</v>
      </c>
      <c r="D175" s="69">
        <f t="shared" si="51"/>
        <v>0</v>
      </c>
      <c r="E175" s="69">
        <f t="shared" si="51"/>
        <v>13297000</v>
      </c>
      <c r="F175" s="69">
        <f t="shared" si="51"/>
        <v>11798000</v>
      </c>
      <c r="G175" s="69">
        <f t="shared" si="51"/>
        <v>10209632</v>
      </c>
      <c r="H175" s="69">
        <f t="shared" si="51"/>
        <v>1373726</v>
      </c>
      <c r="I175" s="30"/>
      <c r="J175" s="8"/>
      <c r="K175" s="8"/>
    </row>
    <row r="176" spans="1:11" ht="12.75">
      <c r="A176" s="80" t="s">
        <v>325</v>
      </c>
      <c r="B176" s="89" t="s">
        <v>326</v>
      </c>
      <c r="C176" s="72"/>
      <c r="D176" s="10"/>
      <c r="E176" s="10">
        <v>13297000</v>
      </c>
      <c r="F176" s="10">
        <v>11798000</v>
      </c>
      <c r="G176" s="7">
        <v>10209632</v>
      </c>
      <c r="H176" s="7">
        <v>1373726</v>
      </c>
      <c r="I176" s="30"/>
      <c r="J176" s="8"/>
      <c r="K176" s="8"/>
    </row>
    <row r="177" spans="1:11" ht="12.75">
      <c r="A177" s="80" t="s">
        <v>327</v>
      </c>
      <c r="B177" s="89" t="s">
        <v>328</v>
      </c>
      <c r="C177" s="72"/>
      <c r="D177" s="10"/>
      <c r="E177" s="10">
        <v>8233560</v>
      </c>
      <c r="F177" s="10">
        <v>5830560</v>
      </c>
      <c r="G177" s="7">
        <v>5071134</v>
      </c>
      <c r="H177" s="7">
        <v>525500</v>
      </c>
      <c r="I177" s="30"/>
      <c r="J177" s="8"/>
      <c r="K177" s="8"/>
    </row>
    <row r="178" spans="1:11" ht="25.5">
      <c r="A178" s="80"/>
      <c r="B178" s="129" t="s">
        <v>366</v>
      </c>
      <c r="C178" s="72"/>
      <c r="D178" s="10"/>
      <c r="E178" s="10"/>
      <c r="F178" s="10"/>
      <c r="G178" s="7">
        <v>-2371</v>
      </c>
      <c r="H178" s="7"/>
      <c r="J178" s="8"/>
      <c r="K178" s="8"/>
    </row>
    <row r="179" spans="1:8" ht="12.75">
      <c r="A179" s="70" t="s">
        <v>329</v>
      </c>
      <c r="B179" s="68" t="s">
        <v>330</v>
      </c>
      <c r="C179" s="69">
        <f aca="true" t="shared" si="52" ref="C179:H179">+C180</f>
        <v>0</v>
      </c>
      <c r="D179" s="69">
        <f t="shared" si="52"/>
        <v>0</v>
      </c>
      <c r="E179" s="69">
        <f t="shared" si="52"/>
        <v>0</v>
      </c>
      <c r="F179" s="69">
        <f t="shared" si="52"/>
        <v>0</v>
      </c>
      <c r="G179" s="69">
        <f t="shared" si="52"/>
        <v>0</v>
      </c>
      <c r="H179" s="69">
        <f t="shared" si="52"/>
        <v>0</v>
      </c>
    </row>
    <row r="180" spans="1:8" ht="12.75">
      <c r="A180" s="80" t="s">
        <v>331</v>
      </c>
      <c r="B180" s="73" t="s">
        <v>332</v>
      </c>
      <c r="C180" s="90"/>
      <c r="D180" s="10"/>
      <c r="E180" s="10"/>
      <c r="F180" s="10"/>
      <c r="G180" s="7"/>
      <c r="H180" s="7"/>
    </row>
  </sheetData>
  <sheetProtection/>
  <protectedRanges>
    <protectedRange sqref="B2:B3 C1:C3" name="Zonă1_1"/>
    <protectedRange sqref="G136:H138 G104:H109 G56:H57 G70:H74 G111:H115 G98:H99" name="Zonă3"/>
    <protectedRange sqref="B1" name="Zonă1_1_1_1_1_1"/>
    <protectedRange sqref="G24:H28" name="Zonă3_1"/>
    <protectedRange sqref="G30:H33" name="Zonă3_2"/>
    <protectedRange sqref="G37:H42" name="Zonă3_3"/>
    <protectedRange sqref="G45:H48" name="Zonă3_4"/>
    <protectedRange sqref="G53:H55" name="Zonă3_5"/>
    <protectedRange sqref="G60:H60" name="Zonă3_6"/>
    <protectedRange sqref="G81:H86" name="Zonă3_7"/>
    <protectedRange sqref="G89:H94" name="Zonă3_8"/>
    <protectedRange sqref="G97:H97" name="Zonă3_9"/>
    <protectedRange sqref="G101:H103" name="Zonă3_10"/>
    <protectedRange sqref="G122:H122" name="Zonă3_11"/>
    <protectedRange sqref="G134:H134" name="Zonă3_12"/>
  </protectedRanges>
  <printOptions horizontalCentered="1"/>
  <pageMargins left="0.5118110236220472" right="0.5118110236220472" top="0.1968503937007874" bottom="0.1968503937007874" header="0.15748031496062992" footer="0.15748031496062992"/>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Livia</cp:lastModifiedBy>
  <cp:lastPrinted>2017-09-14T08:38:49Z</cp:lastPrinted>
  <dcterms:created xsi:type="dcterms:W3CDTF">2015-02-12T11:23:55Z</dcterms:created>
  <dcterms:modified xsi:type="dcterms:W3CDTF">2017-09-14T08:38:53Z</dcterms:modified>
  <cp:category/>
  <cp:version/>
  <cp:contentType/>
  <cp:contentStatus/>
</cp:coreProperties>
</file>